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000 - GESTIONE INTEGRATA SBA\ADEMPIMENTI CODICE APPALTI\DETERMINE A CONTRARRE\2021\23 - PERFA2021 - BEC - GIAPPICHELLI\"/>
    </mc:Choice>
  </mc:AlternateContent>
  <bookViews>
    <workbookView xWindow="0" yWindow="-15" windowWidth="15465" windowHeight="8235"/>
  </bookViews>
  <sheets>
    <sheet name="Foglio1" sheetId="5" r:id="rId1"/>
    <sheet name="Foglio2" sheetId="8" r:id="rId2"/>
    <sheet name="Foglio1 (2)" sheetId="9" r:id="rId3"/>
  </sheets>
  <definedNames>
    <definedName name="_xlnm._FilterDatabase" localSheetId="0" hidden="1">Foglio1!$A$4:$K$24</definedName>
    <definedName name="_xlnm._FilterDatabase" localSheetId="2" hidden="1">'Foglio1 (2)'!$A$4:$K$40</definedName>
    <definedName name="_xlnm.Print_Area" localSheetId="0">Foglio1!$A$1:$K$31</definedName>
    <definedName name="_xlnm.Print_Area" localSheetId="2">'Foglio1 (2)'!$A$1:$K$46</definedName>
    <definedName name="CAPITOLO">Foglio2!$C$27:$C$28</definedName>
    <definedName name="_xlnm.Print_Titles" localSheetId="0">Foglio1!$1:$4</definedName>
    <definedName name="_xlnm.Print_Titles" localSheetId="2">'Foglio1 (2)'!$1:$4</definedName>
  </definedNames>
  <calcPr calcId="162913"/>
</workbook>
</file>

<file path=xl/calcChain.xml><?xml version="1.0" encoding="utf-8"?>
<calcChain xmlns="http://schemas.openxmlformats.org/spreadsheetml/2006/main">
  <c r="H20" i="5" l="1"/>
  <c r="I20" i="5"/>
  <c r="J20" i="5"/>
  <c r="K20" i="5" s="1"/>
  <c r="I21" i="5"/>
  <c r="J21" i="5" s="1"/>
  <c r="K21" i="5" s="1"/>
  <c r="I22" i="5"/>
  <c r="J22" i="5" s="1"/>
  <c r="K22" i="5" s="1"/>
  <c r="I23" i="5"/>
  <c r="J23" i="5" s="1"/>
  <c r="K23" i="5" s="1"/>
  <c r="H22" i="5" l="1"/>
  <c r="H23" i="5"/>
  <c r="H21" i="5"/>
  <c r="E44" i="9"/>
  <c r="F39" i="9"/>
  <c r="J36" i="9"/>
  <c r="I36" i="9"/>
  <c r="K36" i="9" s="1"/>
  <c r="I35" i="9"/>
  <c r="J35" i="9" s="1"/>
  <c r="J34" i="9"/>
  <c r="I34" i="9"/>
  <c r="K34" i="9" s="1"/>
  <c r="I33" i="9"/>
  <c r="J33" i="9" s="1"/>
  <c r="I32" i="9"/>
  <c r="I31" i="9"/>
  <c r="J31" i="9" s="1"/>
  <c r="I30" i="9"/>
  <c r="J30" i="9" s="1"/>
  <c r="I29" i="9"/>
  <c r="J29" i="9" s="1"/>
  <c r="I28" i="9"/>
  <c r="I27" i="9"/>
  <c r="J27" i="9" s="1"/>
  <c r="J26" i="9"/>
  <c r="I26" i="9"/>
  <c r="I25" i="9"/>
  <c r="J25" i="9" s="1"/>
  <c r="I24" i="9"/>
  <c r="I23" i="9"/>
  <c r="J23" i="9" s="1"/>
  <c r="I22" i="9"/>
  <c r="J22" i="9" s="1"/>
  <c r="I21" i="9"/>
  <c r="J21" i="9" s="1"/>
  <c r="I20" i="9"/>
  <c r="I19" i="9"/>
  <c r="J19" i="9" s="1"/>
  <c r="J18" i="9"/>
  <c r="I18" i="9"/>
  <c r="I17" i="9"/>
  <c r="J17" i="9" s="1"/>
  <c r="I16" i="9"/>
  <c r="I15" i="9"/>
  <c r="J15" i="9" s="1"/>
  <c r="I14" i="9"/>
  <c r="J14" i="9" s="1"/>
  <c r="I13" i="9"/>
  <c r="J13" i="9" s="1"/>
  <c r="I12" i="9"/>
  <c r="I11" i="9"/>
  <c r="J11" i="9" s="1"/>
  <c r="J10" i="9"/>
  <c r="I10" i="9"/>
  <c r="I9" i="9"/>
  <c r="J9" i="9" s="1"/>
  <c r="I8" i="9"/>
  <c r="I7" i="9"/>
  <c r="J7" i="9" s="1"/>
  <c r="I6" i="9"/>
  <c r="J6" i="9" s="1"/>
  <c r="I5" i="9"/>
  <c r="I5" i="5"/>
  <c r="H5" i="5" s="1"/>
  <c r="I16" i="5"/>
  <c r="I6" i="5"/>
  <c r="H6" i="5" s="1"/>
  <c r="I17" i="5"/>
  <c r="I7" i="5"/>
  <c r="H7" i="5" s="1"/>
  <c r="I18" i="5"/>
  <c r="I8" i="5"/>
  <c r="H8" i="5" s="1"/>
  <c r="I19" i="5"/>
  <c r="I9" i="5"/>
  <c r="H9" i="5" s="1"/>
  <c r="I10" i="5"/>
  <c r="H10" i="5" s="1"/>
  <c r="I11" i="5"/>
  <c r="H11" i="5" s="1"/>
  <c r="I12" i="5"/>
  <c r="I13" i="5"/>
  <c r="I14" i="5"/>
  <c r="H14" i="5" s="1"/>
  <c r="I15" i="5"/>
  <c r="H15" i="5" s="1"/>
  <c r="J12" i="5" l="1"/>
  <c r="H12" i="5"/>
  <c r="H24" i="5" s="1"/>
  <c r="J19" i="5"/>
  <c r="H19" i="5"/>
  <c r="J18" i="5"/>
  <c r="H18" i="5"/>
  <c r="J17" i="5"/>
  <c r="H17" i="5"/>
  <c r="J16" i="5"/>
  <c r="H16" i="5"/>
  <c r="J13" i="5"/>
  <c r="H13" i="5"/>
  <c r="I24" i="5"/>
  <c r="I39" i="9"/>
  <c r="F43" i="9" s="1"/>
  <c r="K6" i="9"/>
  <c r="J8" i="9"/>
  <c r="K8" i="9" s="1"/>
  <c r="K10" i="9"/>
  <c r="J12" i="9"/>
  <c r="K12" i="9" s="1"/>
  <c r="K14" i="9"/>
  <c r="J16" i="9"/>
  <c r="K16" i="9" s="1"/>
  <c r="K18" i="9"/>
  <c r="J20" i="9"/>
  <c r="K20" i="9" s="1"/>
  <c r="K22" i="9"/>
  <c r="J24" i="9"/>
  <c r="K24" i="9" s="1"/>
  <c r="K26" i="9"/>
  <c r="J28" i="9"/>
  <c r="K28" i="9" s="1"/>
  <c r="K30" i="9"/>
  <c r="J32" i="9"/>
  <c r="K32" i="9" s="1"/>
  <c r="K7" i="9"/>
  <c r="K9" i="9"/>
  <c r="K11" i="9"/>
  <c r="K13" i="9"/>
  <c r="K15" i="9"/>
  <c r="K17" i="9"/>
  <c r="K19" i="9"/>
  <c r="K21" i="9"/>
  <c r="K23" i="9"/>
  <c r="K25" i="9"/>
  <c r="K27" i="9"/>
  <c r="K29" i="9"/>
  <c r="K31" i="9"/>
  <c r="K33" i="9"/>
  <c r="K35" i="9"/>
  <c r="J5" i="9"/>
  <c r="J39" i="9" s="1"/>
  <c r="J14" i="5"/>
  <c r="K14" i="5" s="1"/>
  <c r="J11" i="5"/>
  <c r="K11" i="5" s="1"/>
  <c r="J10" i="5"/>
  <c r="K10" i="5" s="1"/>
  <c r="J9" i="5"/>
  <c r="K9" i="5" s="1"/>
  <c r="J8" i="5"/>
  <c r="K8" i="5" s="1"/>
  <c r="J7" i="5"/>
  <c r="K7" i="5" s="1"/>
  <c r="J6" i="5"/>
  <c r="K6" i="5" s="1"/>
  <c r="J5" i="5"/>
  <c r="J15" i="5"/>
  <c r="J24" i="5" s="1"/>
  <c r="K13" i="5"/>
  <c r="K12" i="5"/>
  <c r="K19" i="5"/>
  <c r="K18" i="5"/>
  <c r="K17" i="5"/>
  <c r="K16" i="5"/>
  <c r="K15" i="5" l="1"/>
  <c r="K5" i="5"/>
  <c r="K5" i="9"/>
  <c r="K39" i="9" s="1"/>
  <c r="E24" i="5"/>
  <c r="K24" i="5" l="1"/>
  <c r="D24" i="8"/>
  <c r="F20" i="8" s="1"/>
  <c r="H20" i="8" l="1"/>
  <c r="G20" i="8"/>
  <c r="F23" i="8"/>
  <c r="F21" i="8"/>
  <c r="F19" i="8"/>
  <c r="F22" i="8"/>
  <c r="G19" i="8" l="1"/>
  <c r="H19" i="8" s="1"/>
  <c r="G23" i="8"/>
  <c r="H23" i="8"/>
  <c r="G22" i="8"/>
  <c r="H22" i="8" s="1"/>
  <c r="G21" i="8"/>
  <c r="H21" i="8"/>
</calcChain>
</file>

<file path=xl/sharedStrings.xml><?xml version="1.0" encoding="utf-8"?>
<sst xmlns="http://schemas.openxmlformats.org/spreadsheetml/2006/main" count="176" uniqueCount="88">
  <si>
    <t>TOTALE</t>
  </si>
  <si>
    <t>An introduction to the theory of knowledge cp. 1 224,98 224,98 36</t>
  </si>
  <si>
    <t>Philosophical foundations of education cp. 1 87,33 87,33 36</t>
  </si>
  <si>
    <t>Le iscrizioni greche: un'antologia cp. 1 58,49 58,49 36</t>
  </si>
  <si>
    <t>L'epigrafia greca dalle origini al tardo impero cp. 1 124,60 124,60 36</t>
  </si>
  <si>
    <t>Il passo del gambero cp. 1 67,50 67,50 36</t>
  </si>
  <si>
    <t>Statistica cp. 1 38,99 38,99 36</t>
  </si>
  <si>
    <t>printed with Invoicex / stampato con Invoicex / www.tnx.it</t>
  </si>
  <si>
    <t>€</t>
  </si>
  <si>
    <t>An introduction to the theory of knowledge</t>
  </si>
  <si>
    <t xml:space="preserve">Philosophical foundations of education </t>
  </si>
  <si>
    <t>Le iscrizioni greche: un'antologia</t>
  </si>
  <si>
    <t>L'epigrafia greca dalle origini al tardo impero</t>
  </si>
  <si>
    <t>Il passo del gambero</t>
  </si>
  <si>
    <t xml:space="preserve">Statistica </t>
  </si>
  <si>
    <t>IMPORTO TOTALE</t>
  </si>
  <si>
    <t>Simonetta Polo</t>
  </si>
  <si>
    <t>UNITA ORDINANTE</t>
  </si>
  <si>
    <t>TITOLO</t>
  </si>
  <si>
    <t>FORMATO</t>
  </si>
  <si>
    <t>VISTO: IL RESPONSABILE DEL PROCEDIMENTO AMMINISTRATIVO</t>
  </si>
  <si>
    <t>VISTO: IL SEGRETARIO AMMINISTRATIVO</t>
  </si>
  <si>
    <t>N</t>
  </si>
  <si>
    <t>TITOLI</t>
  </si>
  <si>
    <t>IMPONIBILE</t>
  </si>
  <si>
    <t>Dott. Dario Pellizzon</t>
  </si>
  <si>
    <t>IVA %</t>
  </si>
  <si>
    <t>IMPORTO IVA</t>
  </si>
  <si>
    <t>CAPITOLO DI SPESA</t>
  </si>
  <si>
    <t xml:space="preserve">Determina a contrarre Rich. 23 del 19/02/2021 - G. GIAPPICHELLI EDITORE  - CIG: XXXXXXXXXX  - ALLEGATO 1 </t>
  </si>
  <si>
    <t xml:space="preserve">A.A.01.02.05.03 - “Materiale bibliografico” </t>
  </si>
  <si>
    <t>A.C.06.04.01 “Risorse elettroniche licenze periodiche”</t>
  </si>
  <si>
    <t>Corporate Governance (componente carta)</t>
  </si>
  <si>
    <t>Corporate Governance (componente web)</t>
  </si>
  <si>
    <t>Diritto fallimentare e delle società commerciali (componente carta)</t>
  </si>
  <si>
    <t>Diritto fallimentare e delle società commerciali (componente web)</t>
  </si>
  <si>
    <t>Rivista di diritto societario (componente carta)</t>
  </si>
  <si>
    <t>Rivista di diritto societario (componente web)</t>
  </si>
  <si>
    <t>Il diritto dell'Unione Europea (componente carta)</t>
  </si>
  <si>
    <t>Il diritto dell'Unione Europea (componente web)</t>
  </si>
  <si>
    <t>Rivista trimestrale di diritto tributario (componente carta)</t>
  </si>
  <si>
    <t>Rivista trimestrale di diritto tributario (componente web)</t>
  </si>
  <si>
    <t>Rivista AIAF (componente carta)</t>
  </si>
  <si>
    <t>Rivista AIAF (componente web)</t>
  </si>
  <si>
    <t>Rivista di diritto sportivo (componente carta)</t>
  </si>
  <si>
    <t>Rivista di diritto sportivo (componente web)</t>
  </si>
  <si>
    <t>Lavoro nelle pubbliche amministrazioni (digitale)</t>
  </si>
  <si>
    <t>Lavoro nelle pubbliche amministrazioni (componente stampa ad uso privato)</t>
  </si>
  <si>
    <t>Variazioni su temi di diritto del lavoro (digitale)</t>
  </si>
  <si>
    <t>Variazioni su temi di diritto del lavoro (componente stampa ad uso privato)</t>
  </si>
  <si>
    <t>Massimario di giurisprudenza del lavoro (digitale)</t>
  </si>
  <si>
    <t>Massimario di giurisprudenza del lavoro (componente stampa ad uso privato)</t>
  </si>
  <si>
    <t>Assicurazioni (digitale)</t>
  </si>
  <si>
    <t>Assicurazioni (componente stampa ad uso privato)</t>
  </si>
  <si>
    <t>Il nuovo diritto delle società (digitale)</t>
  </si>
  <si>
    <t>Il nuovo diritto delle società (componente stampa ad uso privato)</t>
  </si>
  <si>
    <t>Diritto ed economia dell'impresa (digitale)</t>
  </si>
  <si>
    <t>Giurisprudenza arbitrale (digitale)</t>
  </si>
  <si>
    <t>Giurisprudenza arbitrale (componente stampa ad uso privato)</t>
  </si>
  <si>
    <t>Processo penale e giustizia</t>
  </si>
  <si>
    <t>PRINT</t>
  </si>
  <si>
    <t>ONLINE</t>
  </si>
  <si>
    <t>PRINT ON DEMAND</t>
  </si>
  <si>
    <t>Rivista orizzonti del diritto commerciale</t>
  </si>
  <si>
    <t>Regolazione dei mercati</t>
  </si>
  <si>
    <t>Taxnews</t>
  </si>
  <si>
    <t xml:space="preserve">European journal of privacy law and technologies </t>
  </si>
  <si>
    <t>IMPONIBILE SCONTATO</t>
  </si>
  <si>
    <t>ON LINE</t>
  </si>
  <si>
    <t>SCONTO %</t>
  </si>
  <si>
    <t xml:space="preserve">Corporate Governance </t>
  </si>
  <si>
    <t xml:space="preserve">Diritto fallimentare e delle società commerciali </t>
  </si>
  <si>
    <t xml:space="preserve">Rivista di diritto societario </t>
  </si>
  <si>
    <t xml:space="preserve">Il diritto dell'Unione Europea </t>
  </si>
  <si>
    <t xml:space="preserve">Rvista trimestrale di diritto tributario </t>
  </si>
  <si>
    <t xml:space="preserve">Rivista AIAF </t>
  </si>
  <si>
    <t xml:space="preserve">Rivista di diritto sportivo </t>
  </si>
  <si>
    <t xml:space="preserve">Lavoro nelle pubbliche amministrazioni </t>
  </si>
  <si>
    <t xml:space="preserve">Variazioni su temi di diritto del lavoro </t>
  </si>
  <si>
    <t xml:space="preserve">Massimario di giurisprudenza del lavoro </t>
  </si>
  <si>
    <t xml:space="preserve">Assicurazioni </t>
  </si>
  <si>
    <t xml:space="preserve">Il nuovo diritto delle società </t>
  </si>
  <si>
    <t xml:space="preserve">Diritto ed economia dell'impresa </t>
  </si>
  <si>
    <t xml:space="preserve">Giurisprudenza arbitrale </t>
  </si>
  <si>
    <t>BDA/BEC</t>
  </si>
  <si>
    <t xml:space="preserve">Determina a contrarre Rich. 23 del 09/03/2021 - G. GIAPPICHELLI EDITORE  - CIG: ZC330EC0E0  - ALLEGATO 1 </t>
  </si>
  <si>
    <t>IMPORTO SCONTO</t>
  </si>
  <si>
    <t xml:space="preserve">Processo penale e giustizia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</si>
</sst>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#,##0.00\ &quot;€&quot;;[Red]\-#,##0.00\ &quot;€&quot;"/>
    <numFmt numFmtId="164" formatCode="&quot;€&quot;\ #,##0.00;[Red]\-&quot;€&quot;\ #,##0.00"/>
    <numFmt numFmtId="165" formatCode="#,##0_ ;[Red]\-#,##0\ "/>
  </numFmts>
  <fonts count="11" x14ac:knownFonts="1">
    <font>
      <sz val="10"/>
      <name val="Arial"/>
      <charset val="204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Calibri"/>
      <family val="2"/>
      <scheme val="minor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b/>
      <sz val="22"/>
      <name val="Arial"/>
      <family val="2"/>
    </font>
    <font>
      <sz val="2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0" applyFont="1"/>
    <xf numFmtId="164" fontId="0" fillId="0" borderId="0" xfId="0" applyNumberFormat="1"/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10" fontId="7" fillId="0" borderId="1" xfId="1" applyNumberFormat="1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8" fontId="7" fillId="0" borderId="1" xfId="1" applyNumberFormat="1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2" fontId="7" fillId="0" borderId="2" xfId="0" applyNumberFormat="1" applyFont="1" applyFill="1" applyBorder="1" applyAlignment="1">
      <alignment horizontal="left" vertical="center" wrapText="1"/>
    </xf>
    <xf numFmtId="164" fontId="7" fillId="0" borderId="2" xfId="1" applyNumberFormat="1" applyFont="1" applyFill="1" applyBorder="1" applyAlignment="1">
      <alignment vertical="center"/>
    </xf>
    <xf numFmtId="10" fontId="7" fillId="0" borderId="2" xfId="1" applyNumberFormat="1" applyFont="1" applyFill="1" applyBorder="1" applyAlignment="1">
      <alignment vertical="center"/>
    </xf>
    <xf numFmtId="8" fontId="7" fillId="0" borderId="2" xfId="1" applyNumberFormat="1" applyFont="1" applyFill="1" applyBorder="1" applyAlignment="1">
      <alignment vertical="center"/>
    </xf>
    <xf numFmtId="165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9" fontId="4" fillId="0" borderId="0" xfId="0" applyNumberFormat="1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/>
    <xf numFmtId="10" fontId="3" fillId="0" borderId="0" xfId="0" applyNumberFormat="1" applyFont="1" applyFill="1" applyAlignment="1"/>
    <xf numFmtId="0" fontId="7" fillId="0" borderId="1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2">
    <cellStyle name="Normale" xfId="0" builtinId="0"/>
    <cellStyle name="Normale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view="pageBreakPreview" topLeftCell="A22" zoomScale="60" zoomScaleNormal="100" workbookViewId="0">
      <selection activeCell="A2" sqref="A2:K2"/>
    </sheetView>
  </sheetViews>
  <sheetFormatPr defaultRowHeight="12.75" x14ac:dyDescent="0.2"/>
  <cols>
    <col min="1" max="1" width="11.85546875" bestFit="1" customWidth="1"/>
    <col min="2" max="2" width="18" customWidth="1"/>
    <col min="3" max="3" width="73" bestFit="1" customWidth="1"/>
    <col min="4" max="6" width="17.28515625" customWidth="1"/>
    <col min="7" max="7" width="16.5703125" bestFit="1" customWidth="1"/>
    <col min="8" max="11" width="17.28515625" customWidth="1"/>
  </cols>
  <sheetData>
    <row r="1" spans="1:11" ht="115.5" customHeight="1" x14ac:dyDescent="0.2"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41.25" customHeight="1" x14ac:dyDescent="0.2">
      <c r="A2" s="49" t="s">
        <v>85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ht="47.25" customHeight="1" thickBot="1" x14ac:dyDescent="0.25"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36.75" customHeight="1" x14ac:dyDescent="0.2">
      <c r="A4" s="9" t="s">
        <v>22</v>
      </c>
      <c r="B4" s="10" t="s">
        <v>17</v>
      </c>
      <c r="C4" s="11" t="s">
        <v>18</v>
      </c>
      <c r="D4" s="10" t="s">
        <v>19</v>
      </c>
      <c r="E4" s="10" t="s">
        <v>24</v>
      </c>
      <c r="F4" s="10" t="s">
        <v>69</v>
      </c>
      <c r="G4" s="10" t="s">
        <v>26</v>
      </c>
      <c r="H4" s="13" t="s">
        <v>86</v>
      </c>
      <c r="I4" s="13" t="s">
        <v>67</v>
      </c>
      <c r="J4" s="13" t="s">
        <v>27</v>
      </c>
      <c r="K4" s="14" t="s">
        <v>15</v>
      </c>
    </row>
    <row r="5" spans="1:11" ht="45" customHeight="1" x14ac:dyDescent="0.2">
      <c r="A5" s="48">
        <v>1</v>
      </c>
      <c r="B5" s="18" t="s">
        <v>84</v>
      </c>
      <c r="C5" s="19" t="s">
        <v>70</v>
      </c>
      <c r="D5" s="42" t="s">
        <v>68</v>
      </c>
      <c r="E5" s="15">
        <v>173.07692307692307</v>
      </c>
      <c r="F5" s="17">
        <v>0.2</v>
      </c>
      <c r="G5" s="17">
        <v>0.04</v>
      </c>
      <c r="H5" s="25">
        <f>E5-I5</f>
        <v>34.615384615384613</v>
      </c>
      <c r="I5" s="25">
        <f t="shared" ref="I5:I14" si="0">E5-(E5*F5)</f>
        <v>138.46153846153845</v>
      </c>
      <c r="J5" s="15">
        <f t="shared" ref="J5:J14" si="1">I5*G5</f>
        <v>5.5384615384615383</v>
      </c>
      <c r="K5" s="15">
        <f t="shared" ref="K5:K14" si="2">I5+J5</f>
        <v>144</v>
      </c>
    </row>
    <row r="6" spans="1:11" ht="45" customHeight="1" x14ac:dyDescent="0.2">
      <c r="A6" s="48">
        <v>2</v>
      </c>
      <c r="B6" s="18" t="s">
        <v>84</v>
      </c>
      <c r="C6" s="19" t="s">
        <v>71</v>
      </c>
      <c r="D6" s="42" t="s">
        <v>68</v>
      </c>
      <c r="E6" s="15">
        <v>192.30769230769229</v>
      </c>
      <c r="F6" s="17">
        <v>0.2</v>
      </c>
      <c r="G6" s="17">
        <v>0.04</v>
      </c>
      <c r="H6" s="25">
        <f t="shared" ref="H6:H23" si="3">E6-I6</f>
        <v>38.461538461538453</v>
      </c>
      <c r="I6" s="25">
        <f t="shared" si="0"/>
        <v>153.84615384615384</v>
      </c>
      <c r="J6" s="15">
        <f t="shared" si="1"/>
        <v>6.1538461538461533</v>
      </c>
      <c r="K6" s="15">
        <f t="shared" si="2"/>
        <v>160</v>
      </c>
    </row>
    <row r="7" spans="1:11" ht="45" customHeight="1" x14ac:dyDescent="0.2">
      <c r="A7" s="48">
        <v>3</v>
      </c>
      <c r="B7" s="18" t="s">
        <v>84</v>
      </c>
      <c r="C7" s="19" t="s">
        <v>72</v>
      </c>
      <c r="D7" s="42" t="s">
        <v>68</v>
      </c>
      <c r="E7" s="15">
        <v>173.07692307692307</v>
      </c>
      <c r="F7" s="17">
        <v>0.2</v>
      </c>
      <c r="G7" s="17">
        <v>0.04</v>
      </c>
      <c r="H7" s="25">
        <f t="shared" si="3"/>
        <v>34.615384615384613</v>
      </c>
      <c r="I7" s="25">
        <f t="shared" si="0"/>
        <v>138.46153846153845</v>
      </c>
      <c r="J7" s="15">
        <f t="shared" si="1"/>
        <v>5.5384615384615383</v>
      </c>
      <c r="K7" s="15">
        <f t="shared" si="2"/>
        <v>144</v>
      </c>
    </row>
    <row r="8" spans="1:11" ht="45" customHeight="1" x14ac:dyDescent="0.2">
      <c r="A8" s="48">
        <v>4</v>
      </c>
      <c r="B8" s="18" t="s">
        <v>84</v>
      </c>
      <c r="C8" s="19" t="s">
        <v>73</v>
      </c>
      <c r="D8" s="42" t="s">
        <v>68</v>
      </c>
      <c r="E8" s="15">
        <v>173.07692307692307</v>
      </c>
      <c r="F8" s="17">
        <v>0.2</v>
      </c>
      <c r="G8" s="17">
        <v>0.04</v>
      </c>
      <c r="H8" s="25">
        <f t="shared" si="3"/>
        <v>34.615384615384613</v>
      </c>
      <c r="I8" s="25">
        <f t="shared" si="0"/>
        <v>138.46153846153845</v>
      </c>
      <c r="J8" s="15">
        <f t="shared" si="1"/>
        <v>5.5384615384615383</v>
      </c>
      <c r="K8" s="15">
        <f t="shared" si="2"/>
        <v>144</v>
      </c>
    </row>
    <row r="9" spans="1:11" ht="45" customHeight="1" x14ac:dyDescent="0.2">
      <c r="A9" s="48">
        <v>5</v>
      </c>
      <c r="B9" s="18" t="s">
        <v>84</v>
      </c>
      <c r="C9" s="19" t="s">
        <v>74</v>
      </c>
      <c r="D9" s="42" t="s">
        <v>68</v>
      </c>
      <c r="E9" s="15">
        <v>173.07692307692307</v>
      </c>
      <c r="F9" s="17">
        <v>0.2</v>
      </c>
      <c r="G9" s="17">
        <v>0.04</v>
      </c>
      <c r="H9" s="25">
        <f t="shared" si="3"/>
        <v>34.615384615384613</v>
      </c>
      <c r="I9" s="25">
        <f t="shared" si="0"/>
        <v>138.46153846153845</v>
      </c>
      <c r="J9" s="15">
        <f t="shared" si="1"/>
        <v>5.5384615384615383</v>
      </c>
      <c r="K9" s="15">
        <f t="shared" si="2"/>
        <v>144</v>
      </c>
    </row>
    <row r="10" spans="1:11" ht="45" customHeight="1" x14ac:dyDescent="0.2">
      <c r="A10" s="48">
        <v>6</v>
      </c>
      <c r="B10" s="18" t="s">
        <v>84</v>
      </c>
      <c r="C10" s="19" t="s">
        <v>75</v>
      </c>
      <c r="D10" s="42" t="s">
        <v>68</v>
      </c>
      <c r="E10" s="15">
        <v>173.07692307692307</v>
      </c>
      <c r="F10" s="17">
        <v>0.2</v>
      </c>
      <c r="G10" s="17">
        <v>0.04</v>
      </c>
      <c r="H10" s="25">
        <f t="shared" si="3"/>
        <v>34.615384615384613</v>
      </c>
      <c r="I10" s="25">
        <f t="shared" si="0"/>
        <v>138.46153846153845</v>
      </c>
      <c r="J10" s="15">
        <f t="shared" si="1"/>
        <v>5.5384615384615383</v>
      </c>
      <c r="K10" s="15">
        <f t="shared" si="2"/>
        <v>144</v>
      </c>
    </row>
    <row r="11" spans="1:11" ht="45" customHeight="1" x14ac:dyDescent="0.2">
      <c r="A11" s="48">
        <v>7</v>
      </c>
      <c r="B11" s="18" t="s">
        <v>84</v>
      </c>
      <c r="C11" s="19" t="s">
        <v>76</v>
      </c>
      <c r="D11" s="42" t="s">
        <v>68</v>
      </c>
      <c r="E11" s="15">
        <v>96.153846153846146</v>
      </c>
      <c r="F11" s="17">
        <v>0.2</v>
      </c>
      <c r="G11" s="17">
        <v>0.04</v>
      </c>
      <c r="H11" s="25">
        <f t="shared" si="3"/>
        <v>19.230769230769226</v>
      </c>
      <c r="I11" s="25">
        <f t="shared" si="0"/>
        <v>76.92307692307692</v>
      </c>
      <c r="J11" s="15">
        <f t="shared" si="1"/>
        <v>3.0769230769230766</v>
      </c>
      <c r="K11" s="15">
        <f t="shared" si="2"/>
        <v>80</v>
      </c>
    </row>
    <row r="12" spans="1:11" ht="45" customHeight="1" x14ac:dyDescent="0.2">
      <c r="A12" s="48">
        <v>8</v>
      </c>
      <c r="B12" s="18" t="s">
        <v>84</v>
      </c>
      <c r="C12" s="19" t="s">
        <v>77</v>
      </c>
      <c r="D12" s="42" t="s">
        <v>68</v>
      </c>
      <c r="E12" s="15">
        <v>173.07692307692307</v>
      </c>
      <c r="F12" s="17">
        <v>0.2</v>
      </c>
      <c r="G12" s="17">
        <v>0.04</v>
      </c>
      <c r="H12" s="25">
        <f t="shared" si="3"/>
        <v>34.615384615384613</v>
      </c>
      <c r="I12" s="25">
        <f t="shared" si="0"/>
        <v>138.46153846153845</v>
      </c>
      <c r="J12" s="15">
        <f t="shared" si="1"/>
        <v>5.5384615384615383</v>
      </c>
      <c r="K12" s="15">
        <f t="shared" si="2"/>
        <v>144</v>
      </c>
    </row>
    <row r="13" spans="1:11" ht="45" customHeight="1" x14ac:dyDescent="0.2">
      <c r="A13" s="48">
        <v>9</v>
      </c>
      <c r="B13" s="18" t="s">
        <v>84</v>
      </c>
      <c r="C13" s="19" t="s">
        <v>78</v>
      </c>
      <c r="D13" s="42" t="s">
        <v>68</v>
      </c>
      <c r="E13" s="15">
        <v>173.07692307692307</v>
      </c>
      <c r="F13" s="17">
        <v>0.2</v>
      </c>
      <c r="G13" s="17">
        <v>0.04</v>
      </c>
      <c r="H13" s="25">
        <f t="shared" si="3"/>
        <v>34.615384615384613</v>
      </c>
      <c r="I13" s="25">
        <f t="shared" si="0"/>
        <v>138.46153846153845</v>
      </c>
      <c r="J13" s="15">
        <f t="shared" si="1"/>
        <v>5.5384615384615383</v>
      </c>
      <c r="K13" s="15">
        <f t="shared" si="2"/>
        <v>144</v>
      </c>
    </row>
    <row r="14" spans="1:11" s="7" customFormat="1" ht="45" customHeight="1" x14ac:dyDescent="0.2">
      <c r="A14" s="48">
        <v>10</v>
      </c>
      <c r="B14" s="18" t="s">
        <v>84</v>
      </c>
      <c r="C14" s="19" t="s">
        <v>79</v>
      </c>
      <c r="D14" s="42" t="s">
        <v>68</v>
      </c>
      <c r="E14" s="15">
        <v>173.07692307692307</v>
      </c>
      <c r="F14" s="17">
        <v>0.2</v>
      </c>
      <c r="G14" s="17">
        <v>0.04</v>
      </c>
      <c r="H14" s="25">
        <f t="shared" si="3"/>
        <v>34.615384615384613</v>
      </c>
      <c r="I14" s="25">
        <f t="shared" si="0"/>
        <v>138.46153846153845</v>
      </c>
      <c r="J14" s="15">
        <f t="shared" si="1"/>
        <v>5.5384615384615383</v>
      </c>
      <c r="K14" s="15">
        <f t="shared" si="2"/>
        <v>144</v>
      </c>
    </row>
    <row r="15" spans="1:11" ht="45" customHeight="1" x14ac:dyDescent="0.2">
      <c r="A15" s="48">
        <v>11</v>
      </c>
      <c r="B15" s="18" t="s">
        <v>84</v>
      </c>
      <c r="C15" s="19" t="s">
        <v>80</v>
      </c>
      <c r="D15" s="42" t="s">
        <v>68</v>
      </c>
      <c r="E15" s="15">
        <v>173.07692307692307</v>
      </c>
      <c r="F15" s="17">
        <v>0.2</v>
      </c>
      <c r="G15" s="17">
        <v>0.04</v>
      </c>
      <c r="H15" s="25">
        <f t="shared" si="3"/>
        <v>34.615384615384613</v>
      </c>
      <c r="I15" s="25">
        <f>E15-(E15*F15)</f>
        <v>138.46153846153845</v>
      </c>
      <c r="J15" s="15">
        <f>I15*G15</f>
        <v>5.5384615384615383</v>
      </c>
      <c r="K15" s="15">
        <f t="shared" ref="K15:K19" si="4">I15+J15</f>
        <v>144</v>
      </c>
    </row>
    <row r="16" spans="1:11" ht="45" customHeight="1" x14ac:dyDescent="0.2">
      <c r="A16" s="48">
        <v>12</v>
      </c>
      <c r="B16" s="18" t="s">
        <v>84</v>
      </c>
      <c r="C16" s="19" t="s">
        <v>81</v>
      </c>
      <c r="D16" s="42" t="s">
        <v>68</v>
      </c>
      <c r="E16" s="15">
        <v>250</v>
      </c>
      <c r="F16" s="17">
        <v>0.2</v>
      </c>
      <c r="G16" s="17">
        <v>0.04</v>
      </c>
      <c r="H16" s="25">
        <f t="shared" si="3"/>
        <v>50</v>
      </c>
      <c r="I16" s="25">
        <f>E16-(E16*F16)</f>
        <v>200</v>
      </c>
      <c r="J16" s="15">
        <f>I16*G16</f>
        <v>8</v>
      </c>
      <c r="K16" s="15">
        <f t="shared" si="4"/>
        <v>208</v>
      </c>
    </row>
    <row r="17" spans="1:11" ht="45" customHeight="1" x14ac:dyDescent="0.2">
      <c r="A17" s="48">
        <v>13</v>
      </c>
      <c r="B17" s="18" t="s">
        <v>84</v>
      </c>
      <c r="C17" s="19" t="s">
        <v>82</v>
      </c>
      <c r="D17" s="42" t="s">
        <v>68</v>
      </c>
      <c r="E17" s="15">
        <v>192.30769230769229</v>
      </c>
      <c r="F17" s="17">
        <v>0.2</v>
      </c>
      <c r="G17" s="17">
        <v>0.04</v>
      </c>
      <c r="H17" s="25">
        <f t="shared" si="3"/>
        <v>38.461538461538453</v>
      </c>
      <c r="I17" s="25">
        <f>E17-(E17*F17)</f>
        <v>153.84615384615384</v>
      </c>
      <c r="J17" s="15">
        <f>I17*G17</f>
        <v>6.1538461538461533</v>
      </c>
      <c r="K17" s="15">
        <f t="shared" si="4"/>
        <v>160</v>
      </c>
    </row>
    <row r="18" spans="1:11" ht="45" customHeight="1" x14ac:dyDescent="0.2">
      <c r="A18" s="48">
        <v>14</v>
      </c>
      <c r="B18" s="18" t="s">
        <v>84</v>
      </c>
      <c r="C18" s="19" t="s">
        <v>83</v>
      </c>
      <c r="D18" s="42" t="s">
        <v>68</v>
      </c>
      <c r="E18" s="15">
        <v>144.23076923076923</v>
      </c>
      <c r="F18" s="17">
        <v>0.2</v>
      </c>
      <c r="G18" s="17">
        <v>0.04</v>
      </c>
      <c r="H18" s="25">
        <f t="shared" si="3"/>
        <v>28.84615384615384</v>
      </c>
      <c r="I18" s="25">
        <f>E18-(E18*F18)</f>
        <v>115.38461538461539</v>
      </c>
      <c r="J18" s="15">
        <f>I18*G18</f>
        <v>4.6153846153846159</v>
      </c>
      <c r="K18" s="15">
        <f t="shared" si="4"/>
        <v>120</v>
      </c>
    </row>
    <row r="19" spans="1:11" ht="45" customHeight="1" x14ac:dyDescent="0.2">
      <c r="A19" s="48">
        <v>15</v>
      </c>
      <c r="B19" s="18" t="s">
        <v>84</v>
      </c>
      <c r="C19" s="19" t="s">
        <v>87</v>
      </c>
      <c r="D19" s="42" t="s">
        <v>68</v>
      </c>
      <c r="E19" s="15">
        <v>192.30769230769229</v>
      </c>
      <c r="F19" s="17">
        <v>0.2</v>
      </c>
      <c r="G19" s="17">
        <v>0.04</v>
      </c>
      <c r="H19" s="25">
        <f t="shared" si="3"/>
        <v>38.461538461538453</v>
      </c>
      <c r="I19" s="25">
        <f>E19-(E19*F19)</f>
        <v>153.84615384615384</v>
      </c>
      <c r="J19" s="15">
        <f>I19*G19</f>
        <v>6.1538461538461533</v>
      </c>
      <c r="K19" s="15">
        <f t="shared" si="4"/>
        <v>160</v>
      </c>
    </row>
    <row r="20" spans="1:11" ht="45" customHeight="1" x14ac:dyDescent="0.2">
      <c r="A20" s="48">
        <v>16</v>
      </c>
      <c r="B20" s="18" t="s">
        <v>84</v>
      </c>
      <c r="C20" s="19" t="s">
        <v>63</v>
      </c>
      <c r="D20" s="42" t="s">
        <v>68</v>
      </c>
      <c r="E20" s="15">
        <v>0</v>
      </c>
      <c r="F20" s="17">
        <v>0</v>
      </c>
      <c r="G20" s="17">
        <v>0</v>
      </c>
      <c r="H20" s="25">
        <f t="shared" si="3"/>
        <v>0</v>
      </c>
      <c r="I20" s="25">
        <f t="shared" ref="I20:I23" si="5">E20-(E20*F20)</f>
        <v>0</v>
      </c>
      <c r="J20" s="15">
        <f t="shared" ref="J20:J23" si="6">I20*G20</f>
        <v>0</v>
      </c>
      <c r="K20" s="15">
        <f t="shared" ref="K20:K23" si="7">I20+J20</f>
        <v>0</v>
      </c>
    </row>
    <row r="21" spans="1:11" ht="45" customHeight="1" x14ac:dyDescent="0.2">
      <c r="A21" s="48">
        <v>17</v>
      </c>
      <c r="B21" s="18" t="s">
        <v>84</v>
      </c>
      <c r="C21" s="19" t="s">
        <v>64</v>
      </c>
      <c r="D21" s="42" t="s">
        <v>68</v>
      </c>
      <c r="E21" s="15">
        <v>0</v>
      </c>
      <c r="F21" s="17">
        <v>0</v>
      </c>
      <c r="G21" s="17">
        <v>0</v>
      </c>
      <c r="H21" s="25">
        <f t="shared" si="3"/>
        <v>0</v>
      </c>
      <c r="I21" s="25">
        <f t="shared" si="5"/>
        <v>0</v>
      </c>
      <c r="J21" s="15">
        <f t="shared" si="6"/>
        <v>0</v>
      </c>
      <c r="K21" s="15">
        <f t="shared" si="7"/>
        <v>0</v>
      </c>
    </row>
    <row r="22" spans="1:11" ht="45" customHeight="1" x14ac:dyDescent="0.2">
      <c r="A22" s="48">
        <v>18</v>
      </c>
      <c r="B22" s="18" t="s">
        <v>84</v>
      </c>
      <c r="C22" s="19" t="s">
        <v>65</v>
      </c>
      <c r="D22" s="42" t="s">
        <v>68</v>
      </c>
      <c r="E22" s="15">
        <v>0</v>
      </c>
      <c r="F22" s="17">
        <v>0</v>
      </c>
      <c r="G22" s="17">
        <v>0</v>
      </c>
      <c r="H22" s="25">
        <f t="shared" si="3"/>
        <v>0</v>
      </c>
      <c r="I22" s="25">
        <f t="shared" si="5"/>
        <v>0</v>
      </c>
      <c r="J22" s="15">
        <f t="shared" si="6"/>
        <v>0</v>
      </c>
      <c r="K22" s="15">
        <f t="shared" si="7"/>
        <v>0</v>
      </c>
    </row>
    <row r="23" spans="1:11" ht="45" customHeight="1" x14ac:dyDescent="0.2">
      <c r="A23" s="48">
        <v>19</v>
      </c>
      <c r="B23" s="18" t="s">
        <v>84</v>
      </c>
      <c r="C23" s="19" t="s">
        <v>66</v>
      </c>
      <c r="D23" s="42" t="s">
        <v>68</v>
      </c>
      <c r="E23" s="15">
        <v>0</v>
      </c>
      <c r="F23" s="17">
        <v>0</v>
      </c>
      <c r="G23" s="17">
        <v>0</v>
      </c>
      <c r="H23" s="25">
        <f t="shared" si="3"/>
        <v>0</v>
      </c>
      <c r="I23" s="25">
        <f t="shared" si="5"/>
        <v>0</v>
      </c>
      <c r="J23" s="15">
        <f t="shared" si="6"/>
        <v>0</v>
      </c>
      <c r="K23" s="15">
        <f t="shared" si="7"/>
        <v>0</v>
      </c>
    </row>
    <row r="24" spans="1:11" ht="45" customHeight="1" x14ac:dyDescent="0.2">
      <c r="A24" s="45"/>
      <c r="B24" s="16"/>
      <c r="C24" s="3"/>
      <c r="D24" s="46" t="s">
        <v>0</v>
      </c>
      <c r="E24" s="47">
        <f>SUM(E5:E23)</f>
        <v>2625</v>
      </c>
      <c r="F24" s="44"/>
      <c r="G24" s="44"/>
      <c r="H24" s="35">
        <f>SUM(H5:H23)</f>
        <v>525</v>
      </c>
      <c r="I24" s="47">
        <f>SUM(I5:I23)</f>
        <v>2100.0000000000005</v>
      </c>
      <c r="J24" s="47">
        <f>SUM(J5:J23)</f>
        <v>84</v>
      </c>
      <c r="K24" s="47">
        <f>SUM(K5:K23)</f>
        <v>2184</v>
      </c>
    </row>
    <row r="25" spans="1:11" ht="30.75" customHeight="1" x14ac:dyDescent="0.2">
      <c r="A25" s="43"/>
      <c r="B25" s="43"/>
      <c r="C25" s="43"/>
      <c r="D25" s="43"/>
      <c r="E25" s="44"/>
      <c r="F25" s="44"/>
      <c r="G25" s="44"/>
      <c r="H25" s="44"/>
      <c r="I25" s="44"/>
      <c r="J25" s="44"/>
      <c r="K25" s="44"/>
    </row>
    <row r="27" spans="1:11" ht="18" x14ac:dyDescent="0.25">
      <c r="B27" s="6" t="s">
        <v>20</v>
      </c>
      <c r="C27" s="4"/>
      <c r="D27" s="4"/>
      <c r="E27" s="4"/>
      <c r="F27" s="4"/>
      <c r="G27" s="4"/>
      <c r="H27" s="4"/>
      <c r="I27" s="4"/>
      <c r="J27" s="4"/>
      <c r="K27" s="4"/>
    </row>
    <row r="28" spans="1:11" ht="18" x14ac:dyDescent="0.25">
      <c r="B28" s="6" t="s">
        <v>25</v>
      </c>
      <c r="C28" s="4"/>
      <c r="D28" s="4"/>
      <c r="E28" s="39"/>
      <c r="F28" s="4"/>
      <c r="G28" s="4"/>
      <c r="H28" s="4"/>
      <c r="I28" s="4"/>
      <c r="J28" s="4"/>
      <c r="K28" s="4"/>
    </row>
    <row r="29" spans="1:11" ht="157.5" customHeight="1" x14ac:dyDescent="0.3">
      <c r="B29" s="6"/>
      <c r="C29" s="5"/>
      <c r="D29" s="40"/>
      <c r="E29" s="41"/>
      <c r="F29" s="41"/>
      <c r="G29" s="5"/>
      <c r="H29" s="5"/>
      <c r="I29" s="5"/>
      <c r="J29" s="5"/>
      <c r="K29" s="5"/>
    </row>
    <row r="30" spans="1:11" ht="18" x14ac:dyDescent="0.25">
      <c r="B30" s="6" t="s">
        <v>21</v>
      </c>
      <c r="C30" s="5"/>
      <c r="D30" s="5"/>
      <c r="E30" s="5"/>
      <c r="F30" s="5"/>
      <c r="G30" s="5"/>
      <c r="H30" s="5"/>
      <c r="I30" s="5"/>
      <c r="J30" s="5"/>
      <c r="K30" s="5"/>
    </row>
    <row r="31" spans="1:11" ht="18" x14ac:dyDescent="0.25">
      <c r="B31" s="6" t="s">
        <v>16</v>
      </c>
      <c r="C31" s="5"/>
      <c r="D31" s="5"/>
      <c r="E31" s="5"/>
      <c r="F31" s="5"/>
      <c r="G31" s="5"/>
      <c r="H31" s="5"/>
      <c r="I31" s="5"/>
      <c r="J31" s="5"/>
      <c r="K31" s="5"/>
    </row>
    <row r="32" spans="1:11" x14ac:dyDescent="0.2">
      <c r="C32" s="5"/>
      <c r="D32" s="5"/>
      <c r="E32" s="5"/>
      <c r="F32" s="5"/>
      <c r="G32" s="5"/>
      <c r="H32" s="5"/>
      <c r="I32" s="5"/>
      <c r="J32" s="5"/>
      <c r="K32" s="5"/>
    </row>
  </sheetData>
  <autoFilter ref="A4:K24"/>
  <sortState ref="C5:J36">
    <sortCondition ref="D5:D36"/>
  </sortState>
  <mergeCells count="1">
    <mergeCell ref="A2:K2"/>
  </mergeCells>
  <printOptions horizontalCentered="1"/>
  <pageMargins left="0.25" right="0.25" top="0.75" bottom="0.75" header="0.3" footer="0.3"/>
  <pageSetup paperSize="9" scale="32" orientation="portrait" r:id="rId1"/>
  <headerFooter>
    <oddHeader xml:space="preserve">&amp;L&amp;G&amp;RUniversità Ca’ Foscari Venezia
SBA – Sistema Bibliotecario di Ateneo
San Sebastiano, Dorsoduro 1686, 30123 Venezia
P.IVA 00816350276  -  CF 80007720271
http://www.unive.it/sba 
</oddHeader>
    <oddFooter>&amp;CPagina &amp;P di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8"/>
  <sheetViews>
    <sheetView topLeftCell="A10" workbookViewId="0">
      <selection activeCell="C27" sqref="C27:C28"/>
    </sheetView>
  </sheetViews>
  <sheetFormatPr defaultRowHeight="12.75" x14ac:dyDescent="0.2"/>
  <cols>
    <col min="2" max="2" width="58.140625" bestFit="1" customWidth="1"/>
    <col min="3" max="3" width="46.7109375" bestFit="1" customWidth="1"/>
  </cols>
  <sheetData>
    <row r="2" spans="2:2" x14ac:dyDescent="0.2">
      <c r="B2" s="1" t="s">
        <v>1</v>
      </c>
    </row>
    <row r="3" spans="2:2" x14ac:dyDescent="0.2">
      <c r="B3" s="1" t="s">
        <v>2</v>
      </c>
    </row>
    <row r="4" spans="2:2" x14ac:dyDescent="0.2">
      <c r="B4" s="1" t="s">
        <v>3</v>
      </c>
    </row>
    <row r="5" spans="2:2" x14ac:dyDescent="0.2">
      <c r="B5" s="1" t="s">
        <v>4</v>
      </c>
    </row>
    <row r="6" spans="2:2" x14ac:dyDescent="0.2">
      <c r="B6" s="1" t="s">
        <v>5</v>
      </c>
    </row>
    <row r="7" spans="2:2" x14ac:dyDescent="0.2">
      <c r="B7" s="1" t="s">
        <v>6</v>
      </c>
    </row>
    <row r="8" spans="2:2" x14ac:dyDescent="0.2">
      <c r="B8" t="s">
        <v>7</v>
      </c>
    </row>
    <row r="9" spans="2:2" x14ac:dyDescent="0.2">
      <c r="B9" t="s">
        <v>8</v>
      </c>
    </row>
    <row r="11" spans="2:2" x14ac:dyDescent="0.2">
      <c r="B11" t="s">
        <v>9</v>
      </c>
    </row>
    <row r="12" spans="2:2" x14ac:dyDescent="0.2">
      <c r="B12" t="s">
        <v>10</v>
      </c>
    </row>
    <row r="13" spans="2:2" x14ac:dyDescent="0.2">
      <c r="B13" t="s">
        <v>11</v>
      </c>
    </row>
    <row r="14" spans="2:2" x14ac:dyDescent="0.2">
      <c r="B14" t="s">
        <v>12</v>
      </c>
    </row>
    <row r="15" spans="2:2" x14ac:dyDescent="0.2">
      <c r="B15" t="s">
        <v>13</v>
      </c>
    </row>
    <row r="16" spans="2:2" x14ac:dyDescent="0.2">
      <c r="B16" t="s">
        <v>14</v>
      </c>
    </row>
    <row r="19" spans="3:8" x14ac:dyDescent="0.2">
      <c r="F19" s="2">
        <f>$D$24/5</f>
        <v>2.1311475409836067</v>
      </c>
      <c r="G19" s="2">
        <f>F19*22%</f>
        <v>0.4688524590163935</v>
      </c>
      <c r="H19" s="2">
        <f>F19+G19</f>
        <v>2.6</v>
      </c>
    </row>
    <row r="20" spans="3:8" x14ac:dyDescent="0.2">
      <c r="F20" s="2">
        <f t="shared" ref="F20:F23" si="0">$D$24/5</f>
        <v>2.1311475409836067</v>
      </c>
      <c r="G20" s="2">
        <f t="shared" ref="G20:G23" si="1">F20*22%</f>
        <v>0.4688524590163935</v>
      </c>
      <c r="H20" s="2">
        <f t="shared" ref="H20:H23" si="2">F20+G20</f>
        <v>2.6</v>
      </c>
    </row>
    <row r="21" spans="3:8" x14ac:dyDescent="0.2">
      <c r="F21" s="2">
        <f t="shared" si="0"/>
        <v>2.1311475409836067</v>
      </c>
      <c r="G21" s="2">
        <f t="shared" si="1"/>
        <v>0.4688524590163935</v>
      </c>
      <c r="H21" s="2">
        <f t="shared" si="2"/>
        <v>2.6</v>
      </c>
    </row>
    <row r="22" spans="3:8" x14ac:dyDescent="0.2">
      <c r="F22" s="2">
        <f t="shared" si="0"/>
        <v>2.1311475409836067</v>
      </c>
      <c r="G22" s="2">
        <f t="shared" si="1"/>
        <v>0.4688524590163935</v>
      </c>
      <c r="H22" s="2">
        <f t="shared" si="2"/>
        <v>2.6</v>
      </c>
    </row>
    <row r="23" spans="3:8" x14ac:dyDescent="0.2">
      <c r="F23" s="2">
        <f t="shared" si="0"/>
        <v>2.1311475409836067</v>
      </c>
      <c r="G23" s="2">
        <f t="shared" si="1"/>
        <v>0.4688524590163935</v>
      </c>
      <c r="H23" s="2">
        <f t="shared" si="2"/>
        <v>2.6</v>
      </c>
    </row>
    <row r="24" spans="3:8" x14ac:dyDescent="0.2">
      <c r="D24" s="2">
        <f>13/1.22</f>
        <v>10.655737704918034</v>
      </c>
    </row>
    <row r="27" spans="3:8" x14ac:dyDescent="0.2">
      <c r="C27" s="1" t="s">
        <v>30</v>
      </c>
    </row>
    <row r="28" spans="3:8" x14ac:dyDescent="0.2">
      <c r="C28" s="1" t="s">
        <v>31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28" zoomScale="60" zoomScaleNormal="100" workbookViewId="0">
      <selection activeCell="I39" sqref="I39:K39"/>
    </sheetView>
  </sheetViews>
  <sheetFormatPr defaultRowHeight="12.75" x14ac:dyDescent="0.2"/>
  <cols>
    <col min="1" max="1" width="11.85546875" bestFit="1" customWidth="1"/>
    <col min="2" max="2" width="18" customWidth="1"/>
    <col min="3" max="3" width="50" style="24" customWidth="1"/>
    <col min="4" max="4" width="102.85546875" bestFit="1" customWidth="1"/>
    <col min="5" max="5" width="29.7109375" bestFit="1" customWidth="1"/>
    <col min="6" max="7" width="18.140625" customWidth="1"/>
    <col min="8" max="8" width="19.7109375" bestFit="1" customWidth="1"/>
    <col min="9" max="9" width="19.85546875" customWidth="1"/>
    <col min="10" max="10" width="13.7109375" customWidth="1"/>
    <col min="11" max="11" width="17.42578125" customWidth="1"/>
  </cols>
  <sheetData>
    <row r="1" spans="1:11" ht="12.75" customHeight="1" x14ac:dyDescent="0.2">
      <c r="B1" s="3"/>
      <c r="C1" s="21"/>
      <c r="D1" s="3"/>
      <c r="E1" s="3"/>
      <c r="F1" s="3"/>
      <c r="G1" s="3"/>
      <c r="H1" s="3"/>
      <c r="I1" s="3"/>
      <c r="J1" s="3"/>
      <c r="K1" s="3"/>
    </row>
    <row r="2" spans="1:11" ht="20.25" x14ac:dyDescent="0.2">
      <c r="A2" s="50" t="s">
        <v>29</v>
      </c>
      <c r="B2" s="50"/>
      <c r="C2" s="51"/>
      <c r="D2" s="50"/>
      <c r="E2" s="50"/>
      <c r="F2" s="50"/>
      <c r="G2" s="50"/>
      <c r="H2" s="50"/>
      <c r="I2" s="50"/>
      <c r="J2" s="50"/>
      <c r="K2" s="50"/>
    </row>
    <row r="3" spans="1:11" ht="12.75" customHeight="1" thickBot="1" x14ac:dyDescent="0.25">
      <c r="B3" s="3"/>
      <c r="C3" s="21"/>
      <c r="D3" s="3"/>
      <c r="E3" s="3"/>
      <c r="F3" s="3"/>
      <c r="G3" s="3"/>
      <c r="H3" s="3"/>
      <c r="I3" s="3"/>
      <c r="J3" s="3"/>
      <c r="K3" s="3"/>
    </row>
    <row r="4" spans="1:11" ht="36.75" customHeight="1" x14ac:dyDescent="0.2">
      <c r="A4" s="9" t="s">
        <v>22</v>
      </c>
      <c r="B4" s="10" t="s">
        <v>17</v>
      </c>
      <c r="C4" s="10" t="s">
        <v>28</v>
      </c>
      <c r="D4" s="11" t="s">
        <v>18</v>
      </c>
      <c r="E4" s="10" t="s">
        <v>19</v>
      </c>
      <c r="F4" s="10" t="s">
        <v>24</v>
      </c>
      <c r="G4" s="10" t="s">
        <v>69</v>
      </c>
      <c r="H4" s="10" t="s">
        <v>26</v>
      </c>
      <c r="I4" s="13" t="s">
        <v>67</v>
      </c>
      <c r="J4" s="13" t="s">
        <v>27</v>
      </c>
      <c r="K4" s="14" t="s">
        <v>15</v>
      </c>
    </row>
    <row r="5" spans="1:11" ht="45" customHeight="1" x14ac:dyDescent="0.2">
      <c r="A5" s="8"/>
      <c r="B5" s="18"/>
      <c r="C5" s="22"/>
      <c r="D5" s="19" t="s">
        <v>32</v>
      </c>
      <c r="E5" s="20" t="s">
        <v>60</v>
      </c>
      <c r="F5" s="15">
        <v>40</v>
      </c>
      <c r="G5" s="17">
        <v>0.1321</v>
      </c>
      <c r="H5" s="17">
        <v>0</v>
      </c>
      <c r="I5" s="25">
        <f>F5-(F5*G5)</f>
        <v>34.716000000000001</v>
      </c>
      <c r="J5" s="15">
        <f>I5*H5</f>
        <v>0</v>
      </c>
      <c r="K5" s="15">
        <f>I5+J5</f>
        <v>34.716000000000001</v>
      </c>
    </row>
    <row r="6" spans="1:11" ht="45" customHeight="1" x14ac:dyDescent="0.2">
      <c r="A6" s="8"/>
      <c r="B6" s="18"/>
      <c r="C6" s="22"/>
      <c r="D6" s="19" t="s">
        <v>33</v>
      </c>
      <c r="E6" s="20" t="s">
        <v>61</v>
      </c>
      <c r="F6" s="15">
        <v>173.08</v>
      </c>
      <c r="G6" s="17">
        <v>0.1321</v>
      </c>
      <c r="H6" s="17">
        <v>0.04</v>
      </c>
      <c r="I6" s="25">
        <f t="shared" ref="I6:I36" si="0">F6-(F6*G6)</f>
        <v>150.21613200000002</v>
      </c>
      <c r="J6" s="15">
        <f t="shared" ref="J6:J36" si="1">I6*H6</f>
        <v>6.0086452800000005</v>
      </c>
      <c r="K6" s="15">
        <f t="shared" ref="K6:K36" si="2">I6+J6</f>
        <v>156.22477728000001</v>
      </c>
    </row>
    <row r="7" spans="1:11" ht="45" customHeight="1" x14ac:dyDescent="0.2">
      <c r="A7" s="8"/>
      <c r="B7" s="18"/>
      <c r="C7" s="22"/>
      <c r="D7" s="19" t="s">
        <v>34</v>
      </c>
      <c r="E7" s="20" t="s">
        <v>60</v>
      </c>
      <c r="F7" s="15">
        <v>50</v>
      </c>
      <c r="G7" s="17">
        <v>0.1321</v>
      </c>
      <c r="H7" s="17">
        <v>0</v>
      </c>
      <c r="I7" s="25">
        <f t="shared" si="0"/>
        <v>43.395000000000003</v>
      </c>
      <c r="J7" s="15">
        <f t="shared" si="1"/>
        <v>0</v>
      </c>
      <c r="K7" s="15">
        <f t="shared" si="2"/>
        <v>43.395000000000003</v>
      </c>
    </row>
    <row r="8" spans="1:11" ht="45" customHeight="1" x14ac:dyDescent="0.2">
      <c r="A8" s="8"/>
      <c r="B8" s="18"/>
      <c r="C8" s="22"/>
      <c r="D8" s="19" t="s">
        <v>35</v>
      </c>
      <c r="E8" s="20" t="s">
        <v>61</v>
      </c>
      <c r="F8" s="15">
        <v>192.31</v>
      </c>
      <c r="G8" s="17">
        <v>0.1321</v>
      </c>
      <c r="H8" s="17">
        <v>0.04</v>
      </c>
      <c r="I8" s="25">
        <f t="shared" si="0"/>
        <v>166.90584899999999</v>
      </c>
      <c r="J8" s="15">
        <f t="shared" si="1"/>
        <v>6.6762339599999994</v>
      </c>
      <c r="K8" s="15">
        <f t="shared" si="2"/>
        <v>173.58208295999998</v>
      </c>
    </row>
    <row r="9" spans="1:11" ht="45" customHeight="1" x14ac:dyDescent="0.2">
      <c r="A9" s="8"/>
      <c r="B9" s="18"/>
      <c r="C9" s="22"/>
      <c r="D9" s="19" t="s">
        <v>36</v>
      </c>
      <c r="E9" s="20" t="s">
        <v>60</v>
      </c>
      <c r="F9" s="15">
        <v>40</v>
      </c>
      <c r="G9" s="17">
        <v>0.1321</v>
      </c>
      <c r="H9" s="17">
        <v>0</v>
      </c>
      <c r="I9" s="25">
        <f t="shared" si="0"/>
        <v>34.716000000000001</v>
      </c>
      <c r="J9" s="15">
        <f t="shared" si="1"/>
        <v>0</v>
      </c>
      <c r="K9" s="15">
        <f t="shared" si="2"/>
        <v>34.716000000000001</v>
      </c>
    </row>
    <row r="10" spans="1:11" ht="45" customHeight="1" x14ac:dyDescent="0.2">
      <c r="A10" s="8"/>
      <c r="B10" s="18"/>
      <c r="C10" s="22"/>
      <c r="D10" s="19" t="s">
        <v>37</v>
      </c>
      <c r="E10" s="20" t="s">
        <v>61</v>
      </c>
      <c r="F10" s="15">
        <v>173.08</v>
      </c>
      <c r="G10" s="17">
        <v>0.1321</v>
      </c>
      <c r="H10" s="17">
        <v>0.04</v>
      </c>
      <c r="I10" s="25">
        <f t="shared" si="0"/>
        <v>150.21613200000002</v>
      </c>
      <c r="J10" s="15">
        <f t="shared" si="1"/>
        <v>6.0086452800000005</v>
      </c>
      <c r="K10" s="15">
        <f t="shared" si="2"/>
        <v>156.22477728000001</v>
      </c>
    </row>
    <row r="11" spans="1:11" ht="45" customHeight="1" x14ac:dyDescent="0.2">
      <c r="A11" s="8"/>
      <c r="B11" s="18"/>
      <c r="C11" s="22"/>
      <c r="D11" s="19" t="s">
        <v>38</v>
      </c>
      <c r="E11" s="20" t="s">
        <v>60</v>
      </c>
      <c r="F11" s="15">
        <v>40</v>
      </c>
      <c r="G11" s="17">
        <v>0.1321</v>
      </c>
      <c r="H11" s="17">
        <v>0</v>
      </c>
      <c r="I11" s="25">
        <f t="shared" si="0"/>
        <v>34.716000000000001</v>
      </c>
      <c r="J11" s="15">
        <f t="shared" si="1"/>
        <v>0</v>
      </c>
      <c r="K11" s="15">
        <f t="shared" si="2"/>
        <v>34.716000000000001</v>
      </c>
    </row>
    <row r="12" spans="1:11" ht="45" customHeight="1" x14ac:dyDescent="0.2">
      <c r="A12" s="8"/>
      <c r="B12" s="18"/>
      <c r="C12" s="22"/>
      <c r="D12" s="19" t="s">
        <v>39</v>
      </c>
      <c r="E12" s="20" t="s">
        <v>61</v>
      </c>
      <c r="F12" s="15">
        <v>173.08</v>
      </c>
      <c r="G12" s="17">
        <v>0.1321</v>
      </c>
      <c r="H12" s="17">
        <v>0.04</v>
      </c>
      <c r="I12" s="25">
        <f t="shared" si="0"/>
        <v>150.21613200000002</v>
      </c>
      <c r="J12" s="15">
        <f t="shared" si="1"/>
        <v>6.0086452800000005</v>
      </c>
      <c r="K12" s="15">
        <f t="shared" si="2"/>
        <v>156.22477728000001</v>
      </c>
    </row>
    <row r="13" spans="1:11" ht="45" customHeight="1" x14ac:dyDescent="0.2">
      <c r="A13" s="8"/>
      <c r="B13" s="18"/>
      <c r="C13" s="22"/>
      <c r="D13" s="19" t="s">
        <v>40</v>
      </c>
      <c r="E13" s="20" t="s">
        <v>60</v>
      </c>
      <c r="F13" s="15">
        <v>40</v>
      </c>
      <c r="G13" s="17">
        <v>0.1321</v>
      </c>
      <c r="H13" s="17">
        <v>0</v>
      </c>
      <c r="I13" s="25">
        <f t="shared" si="0"/>
        <v>34.716000000000001</v>
      </c>
      <c r="J13" s="15">
        <f t="shared" si="1"/>
        <v>0</v>
      </c>
      <c r="K13" s="15">
        <f t="shared" si="2"/>
        <v>34.716000000000001</v>
      </c>
    </row>
    <row r="14" spans="1:11" s="7" customFormat="1" ht="45" customHeight="1" x14ac:dyDescent="0.2">
      <c r="A14" s="8"/>
      <c r="B14" s="18"/>
      <c r="C14" s="22"/>
      <c r="D14" s="19" t="s">
        <v>41</v>
      </c>
      <c r="E14" s="20" t="s">
        <v>61</v>
      </c>
      <c r="F14" s="15">
        <v>173.08</v>
      </c>
      <c r="G14" s="17">
        <v>0.1321</v>
      </c>
      <c r="H14" s="17">
        <v>0.04</v>
      </c>
      <c r="I14" s="25">
        <f t="shared" si="0"/>
        <v>150.21613200000002</v>
      </c>
      <c r="J14" s="15">
        <f t="shared" si="1"/>
        <v>6.0086452800000005</v>
      </c>
      <c r="K14" s="15">
        <f t="shared" si="2"/>
        <v>156.22477728000001</v>
      </c>
    </row>
    <row r="15" spans="1:11" ht="45" customHeight="1" x14ac:dyDescent="0.2">
      <c r="A15" s="8"/>
      <c r="B15" s="18"/>
      <c r="C15" s="22"/>
      <c r="D15" s="19" t="s">
        <v>42</v>
      </c>
      <c r="E15" s="20" t="s">
        <v>60</v>
      </c>
      <c r="F15" s="15">
        <v>40</v>
      </c>
      <c r="G15" s="17">
        <v>0.1321</v>
      </c>
      <c r="H15" s="17">
        <v>0</v>
      </c>
      <c r="I15" s="25">
        <f t="shared" si="0"/>
        <v>34.716000000000001</v>
      </c>
      <c r="J15" s="15">
        <f t="shared" si="1"/>
        <v>0</v>
      </c>
      <c r="K15" s="15">
        <f t="shared" si="2"/>
        <v>34.716000000000001</v>
      </c>
    </row>
    <row r="16" spans="1:11" ht="45" customHeight="1" x14ac:dyDescent="0.2">
      <c r="A16" s="8"/>
      <c r="B16" s="18"/>
      <c r="C16" s="22"/>
      <c r="D16" s="19" t="s">
        <v>43</v>
      </c>
      <c r="E16" s="20" t="s">
        <v>61</v>
      </c>
      <c r="F16" s="15">
        <v>173.08</v>
      </c>
      <c r="G16" s="17">
        <v>0.1321</v>
      </c>
      <c r="H16" s="17">
        <v>0.04</v>
      </c>
      <c r="I16" s="25">
        <f t="shared" si="0"/>
        <v>150.21613200000002</v>
      </c>
      <c r="J16" s="15">
        <f t="shared" si="1"/>
        <v>6.0086452800000005</v>
      </c>
      <c r="K16" s="15">
        <f t="shared" si="2"/>
        <v>156.22477728000001</v>
      </c>
    </row>
    <row r="17" spans="1:11" ht="45" customHeight="1" x14ac:dyDescent="0.2">
      <c r="A17" s="8"/>
      <c r="B17" s="18"/>
      <c r="C17" s="22"/>
      <c r="D17" s="19" t="s">
        <v>44</v>
      </c>
      <c r="E17" s="20" t="s">
        <v>60</v>
      </c>
      <c r="F17" s="15">
        <v>50</v>
      </c>
      <c r="G17" s="17">
        <v>0.1321</v>
      </c>
      <c r="H17" s="17">
        <v>0</v>
      </c>
      <c r="I17" s="25">
        <f t="shared" si="0"/>
        <v>43.395000000000003</v>
      </c>
      <c r="J17" s="15">
        <f t="shared" si="1"/>
        <v>0</v>
      </c>
      <c r="K17" s="15">
        <f t="shared" si="2"/>
        <v>43.395000000000003</v>
      </c>
    </row>
    <row r="18" spans="1:11" ht="45" customHeight="1" x14ac:dyDescent="0.2">
      <c r="A18" s="8"/>
      <c r="B18" s="18"/>
      <c r="C18" s="22"/>
      <c r="D18" s="19" t="s">
        <v>45</v>
      </c>
      <c r="E18" s="20" t="s">
        <v>61</v>
      </c>
      <c r="F18" s="15">
        <v>96.15</v>
      </c>
      <c r="G18" s="17">
        <v>0.1321</v>
      </c>
      <c r="H18" s="17">
        <v>0.04</v>
      </c>
      <c r="I18" s="25">
        <f t="shared" si="0"/>
        <v>83.448585000000008</v>
      </c>
      <c r="J18" s="15">
        <f t="shared" si="1"/>
        <v>3.3379434000000003</v>
      </c>
      <c r="K18" s="15">
        <f t="shared" si="2"/>
        <v>86.786528400000009</v>
      </c>
    </row>
    <row r="19" spans="1:11" ht="45" customHeight="1" x14ac:dyDescent="0.2">
      <c r="A19" s="8"/>
      <c r="B19" s="18"/>
      <c r="C19" s="22"/>
      <c r="D19" s="19" t="s">
        <v>46</v>
      </c>
      <c r="E19" s="20" t="s">
        <v>61</v>
      </c>
      <c r="F19" s="15">
        <v>173.08</v>
      </c>
      <c r="G19" s="17">
        <v>0.1321</v>
      </c>
      <c r="H19" s="17">
        <v>0.04</v>
      </c>
      <c r="I19" s="25">
        <f t="shared" si="0"/>
        <v>150.21613200000002</v>
      </c>
      <c r="J19" s="15">
        <f t="shared" si="1"/>
        <v>6.0086452800000005</v>
      </c>
      <c r="K19" s="15">
        <f t="shared" si="2"/>
        <v>156.22477728000001</v>
      </c>
    </row>
    <row r="20" spans="1:11" ht="45" customHeight="1" x14ac:dyDescent="0.2">
      <c r="A20" s="8"/>
      <c r="B20" s="18"/>
      <c r="C20" s="22"/>
      <c r="D20" s="19" t="s">
        <v>47</v>
      </c>
      <c r="E20" s="20" t="s">
        <v>62</v>
      </c>
      <c r="F20" s="15">
        <v>65.569999999999993</v>
      </c>
      <c r="G20" s="17">
        <v>0.1321</v>
      </c>
      <c r="H20" s="17">
        <v>0.22</v>
      </c>
      <c r="I20" s="25">
        <f t="shared" si="0"/>
        <v>56.908202999999993</v>
      </c>
      <c r="J20" s="15">
        <f t="shared" si="1"/>
        <v>12.519804659999998</v>
      </c>
      <c r="K20" s="15">
        <f t="shared" si="2"/>
        <v>69.428007659999992</v>
      </c>
    </row>
    <row r="21" spans="1:11" ht="45" customHeight="1" x14ac:dyDescent="0.2">
      <c r="A21" s="8"/>
      <c r="B21" s="18"/>
      <c r="C21" s="22"/>
      <c r="D21" s="19" t="s">
        <v>48</v>
      </c>
      <c r="E21" s="20" t="s">
        <v>61</v>
      </c>
      <c r="F21" s="15">
        <v>173.08</v>
      </c>
      <c r="G21" s="17">
        <v>0.1321</v>
      </c>
      <c r="H21" s="17">
        <v>0.04</v>
      </c>
      <c r="I21" s="25">
        <f t="shared" si="0"/>
        <v>150.21613200000002</v>
      </c>
      <c r="J21" s="15">
        <f t="shared" si="1"/>
        <v>6.0086452800000005</v>
      </c>
      <c r="K21" s="15">
        <f t="shared" si="2"/>
        <v>156.22477728000001</v>
      </c>
    </row>
    <row r="22" spans="1:11" ht="45" customHeight="1" x14ac:dyDescent="0.2">
      <c r="A22" s="8"/>
      <c r="B22" s="18"/>
      <c r="C22" s="22"/>
      <c r="D22" s="19" t="s">
        <v>49</v>
      </c>
      <c r="E22" s="20" t="s">
        <v>62</v>
      </c>
      <c r="F22" s="15">
        <v>65.569999999999993</v>
      </c>
      <c r="G22" s="17">
        <v>0.1321</v>
      </c>
      <c r="H22" s="17">
        <v>0.22</v>
      </c>
      <c r="I22" s="25">
        <f t="shared" si="0"/>
        <v>56.908202999999993</v>
      </c>
      <c r="J22" s="15">
        <f t="shared" si="1"/>
        <v>12.519804659999998</v>
      </c>
      <c r="K22" s="15">
        <f t="shared" si="2"/>
        <v>69.428007659999992</v>
      </c>
    </row>
    <row r="23" spans="1:11" ht="45" customHeight="1" x14ac:dyDescent="0.2">
      <c r="A23" s="8"/>
      <c r="B23" s="18"/>
      <c r="C23" s="22"/>
      <c r="D23" s="19" t="s">
        <v>50</v>
      </c>
      <c r="E23" s="20" t="s">
        <v>62</v>
      </c>
      <c r="F23" s="15">
        <v>173.08</v>
      </c>
      <c r="G23" s="17">
        <v>0.1321</v>
      </c>
      <c r="H23" s="17">
        <v>0.04</v>
      </c>
      <c r="I23" s="25">
        <f t="shared" si="0"/>
        <v>150.21613200000002</v>
      </c>
      <c r="J23" s="15">
        <f t="shared" si="1"/>
        <v>6.0086452800000005</v>
      </c>
      <c r="K23" s="15">
        <f t="shared" si="2"/>
        <v>156.22477728000001</v>
      </c>
    </row>
    <row r="24" spans="1:11" ht="45" customHeight="1" x14ac:dyDescent="0.2">
      <c r="A24" s="8"/>
      <c r="B24" s="18"/>
      <c r="C24" s="22"/>
      <c r="D24" s="19" t="s">
        <v>51</v>
      </c>
      <c r="E24" s="20" t="s">
        <v>62</v>
      </c>
      <c r="F24" s="15">
        <v>65.569999999999993</v>
      </c>
      <c r="G24" s="17">
        <v>0.1321</v>
      </c>
      <c r="H24" s="17">
        <v>0.22</v>
      </c>
      <c r="I24" s="25">
        <f t="shared" si="0"/>
        <v>56.908202999999993</v>
      </c>
      <c r="J24" s="15">
        <f t="shared" si="1"/>
        <v>12.519804659999998</v>
      </c>
      <c r="K24" s="15">
        <f t="shared" si="2"/>
        <v>69.428007659999992</v>
      </c>
    </row>
    <row r="25" spans="1:11" ht="45" customHeight="1" x14ac:dyDescent="0.2">
      <c r="A25" s="8"/>
      <c r="B25" s="18"/>
      <c r="C25" s="22"/>
      <c r="D25" s="19" t="s">
        <v>52</v>
      </c>
      <c r="E25" s="20" t="s">
        <v>62</v>
      </c>
      <c r="F25" s="15">
        <v>173.08</v>
      </c>
      <c r="G25" s="17">
        <v>0.1321</v>
      </c>
      <c r="H25" s="17">
        <v>0.04</v>
      </c>
      <c r="I25" s="25">
        <f t="shared" si="0"/>
        <v>150.21613200000002</v>
      </c>
      <c r="J25" s="15">
        <f t="shared" si="1"/>
        <v>6.0086452800000005</v>
      </c>
      <c r="K25" s="15">
        <f t="shared" si="2"/>
        <v>156.22477728000001</v>
      </c>
    </row>
    <row r="26" spans="1:11" ht="45" customHeight="1" x14ac:dyDescent="0.2">
      <c r="A26" s="8"/>
      <c r="B26" s="18"/>
      <c r="C26" s="22"/>
      <c r="D26" s="19" t="s">
        <v>53</v>
      </c>
      <c r="E26" s="20" t="s">
        <v>62</v>
      </c>
      <c r="F26" s="15">
        <v>65.569999999999993</v>
      </c>
      <c r="G26" s="17">
        <v>0.1321</v>
      </c>
      <c r="H26" s="17">
        <v>0.22</v>
      </c>
      <c r="I26" s="25">
        <f t="shared" si="0"/>
        <v>56.908202999999993</v>
      </c>
      <c r="J26" s="15">
        <f t="shared" si="1"/>
        <v>12.519804659999998</v>
      </c>
      <c r="K26" s="15">
        <f t="shared" si="2"/>
        <v>69.428007659999992</v>
      </c>
    </row>
    <row r="27" spans="1:11" ht="45" customHeight="1" x14ac:dyDescent="0.2">
      <c r="A27" s="8"/>
      <c r="B27" s="18"/>
      <c r="C27" s="22"/>
      <c r="D27" s="19" t="s">
        <v>54</v>
      </c>
      <c r="E27" s="20" t="s">
        <v>62</v>
      </c>
      <c r="F27" s="15">
        <v>250</v>
      </c>
      <c r="G27" s="17">
        <v>0.1321</v>
      </c>
      <c r="H27" s="17">
        <v>0.04</v>
      </c>
      <c r="I27" s="25">
        <f t="shared" si="0"/>
        <v>216.97499999999999</v>
      </c>
      <c r="J27" s="15">
        <f t="shared" si="1"/>
        <v>8.6790000000000003</v>
      </c>
      <c r="K27" s="15">
        <f t="shared" si="2"/>
        <v>225.654</v>
      </c>
    </row>
    <row r="28" spans="1:11" ht="45" customHeight="1" x14ac:dyDescent="0.2">
      <c r="A28" s="8"/>
      <c r="B28" s="18"/>
      <c r="C28" s="22"/>
      <c r="D28" s="19" t="s">
        <v>55</v>
      </c>
      <c r="E28" s="20" t="s">
        <v>62</v>
      </c>
      <c r="F28" s="15">
        <v>196.72</v>
      </c>
      <c r="G28" s="17">
        <v>0.1321</v>
      </c>
      <c r="H28" s="17">
        <v>0.22</v>
      </c>
      <c r="I28" s="25">
        <f t="shared" si="0"/>
        <v>170.73328800000002</v>
      </c>
      <c r="J28" s="15">
        <f t="shared" si="1"/>
        <v>37.561323360000003</v>
      </c>
      <c r="K28" s="15">
        <f t="shared" si="2"/>
        <v>208.29461136000003</v>
      </c>
    </row>
    <row r="29" spans="1:11" ht="45" customHeight="1" x14ac:dyDescent="0.2">
      <c r="A29" s="8"/>
      <c r="B29" s="18"/>
      <c r="C29" s="22"/>
      <c r="D29" s="19" t="s">
        <v>56</v>
      </c>
      <c r="E29" s="20" t="s">
        <v>62</v>
      </c>
      <c r="F29" s="15">
        <v>192.31</v>
      </c>
      <c r="G29" s="17">
        <v>0.1321</v>
      </c>
      <c r="H29" s="17">
        <v>0.04</v>
      </c>
      <c r="I29" s="25">
        <f t="shared" si="0"/>
        <v>166.90584899999999</v>
      </c>
      <c r="J29" s="15">
        <f t="shared" si="1"/>
        <v>6.6762339599999994</v>
      </c>
      <c r="K29" s="15">
        <f t="shared" si="2"/>
        <v>173.58208295999998</v>
      </c>
    </row>
    <row r="30" spans="1:11" ht="45" customHeight="1" x14ac:dyDescent="0.2">
      <c r="A30" s="8"/>
      <c r="B30" s="18"/>
      <c r="C30" s="22"/>
      <c r="D30" s="19" t="s">
        <v>57</v>
      </c>
      <c r="E30" s="20" t="s">
        <v>62</v>
      </c>
      <c r="F30" s="15">
        <v>144.22999999999999</v>
      </c>
      <c r="G30" s="17">
        <v>0.1321</v>
      </c>
      <c r="H30" s="17">
        <v>0.04</v>
      </c>
      <c r="I30" s="25">
        <f t="shared" si="0"/>
        <v>125.17721699999998</v>
      </c>
      <c r="J30" s="15">
        <f t="shared" si="1"/>
        <v>5.0070886799999998</v>
      </c>
      <c r="K30" s="15">
        <f t="shared" si="2"/>
        <v>130.18430567999999</v>
      </c>
    </row>
    <row r="31" spans="1:11" ht="45" customHeight="1" x14ac:dyDescent="0.2">
      <c r="A31" s="8"/>
      <c r="B31" s="18"/>
      <c r="C31" s="22"/>
      <c r="D31" s="19" t="s">
        <v>58</v>
      </c>
      <c r="E31" s="20" t="s">
        <v>62</v>
      </c>
      <c r="F31" s="15">
        <v>32.79</v>
      </c>
      <c r="G31" s="17">
        <v>0.1321</v>
      </c>
      <c r="H31" s="17">
        <v>0.22</v>
      </c>
      <c r="I31" s="25">
        <f t="shared" si="0"/>
        <v>28.458441000000001</v>
      </c>
      <c r="J31" s="15">
        <f t="shared" si="1"/>
        <v>6.2608570200000004</v>
      </c>
      <c r="K31" s="15">
        <f t="shared" si="2"/>
        <v>34.719298020000004</v>
      </c>
    </row>
    <row r="32" spans="1:11" ht="45" customHeight="1" x14ac:dyDescent="0.2">
      <c r="A32" s="8"/>
      <c r="B32" s="18"/>
      <c r="C32" s="22"/>
      <c r="D32" s="19" t="s">
        <v>59</v>
      </c>
      <c r="E32" s="20" t="s">
        <v>68</v>
      </c>
      <c r="F32" s="15">
        <v>192.31</v>
      </c>
      <c r="G32" s="17">
        <v>0.1321</v>
      </c>
      <c r="H32" s="17">
        <v>0.04</v>
      </c>
      <c r="I32" s="25">
        <f t="shared" si="0"/>
        <v>166.90584899999999</v>
      </c>
      <c r="J32" s="15">
        <f t="shared" si="1"/>
        <v>6.6762339599999994</v>
      </c>
      <c r="K32" s="15">
        <f t="shared" si="2"/>
        <v>173.58208295999998</v>
      </c>
    </row>
    <row r="33" spans="1:11" ht="45" customHeight="1" x14ac:dyDescent="0.2">
      <c r="A33" s="8"/>
      <c r="B33" s="18"/>
      <c r="C33" s="22"/>
      <c r="D33" s="19" t="s">
        <v>63</v>
      </c>
      <c r="E33" s="20" t="s">
        <v>60</v>
      </c>
      <c r="F33" s="15">
        <v>0</v>
      </c>
      <c r="G33" s="17">
        <v>1</v>
      </c>
      <c r="H33" s="17">
        <v>0</v>
      </c>
      <c r="I33" s="25">
        <f t="shared" si="0"/>
        <v>0</v>
      </c>
      <c r="J33" s="15">
        <f t="shared" si="1"/>
        <v>0</v>
      </c>
      <c r="K33" s="15">
        <f t="shared" si="2"/>
        <v>0</v>
      </c>
    </row>
    <row r="34" spans="1:11" ht="45" customHeight="1" x14ac:dyDescent="0.2">
      <c r="A34" s="8"/>
      <c r="B34" s="18"/>
      <c r="C34" s="22"/>
      <c r="D34" s="19" t="s">
        <v>64</v>
      </c>
      <c r="E34" s="20" t="s">
        <v>60</v>
      </c>
      <c r="F34" s="15">
        <v>0</v>
      </c>
      <c r="G34" s="17">
        <v>1</v>
      </c>
      <c r="H34" s="17">
        <v>0</v>
      </c>
      <c r="I34" s="25">
        <f t="shared" si="0"/>
        <v>0</v>
      </c>
      <c r="J34" s="15">
        <f t="shared" si="1"/>
        <v>0</v>
      </c>
      <c r="K34" s="15">
        <f t="shared" si="2"/>
        <v>0</v>
      </c>
    </row>
    <row r="35" spans="1:11" ht="45" customHeight="1" x14ac:dyDescent="0.2">
      <c r="A35" s="8"/>
      <c r="B35" s="18"/>
      <c r="C35" s="22"/>
      <c r="D35" s="19" t="s">
        <v>65</v>
      </c>
      <c r="E35" s="20" t="s">
        <v>60</v>
      </c>
      <c r="F35" s="15">
        <v>0</v>
      </c>
      <c r="G35" s="17">
        <v>1</v>
      </c>
      <c r="H35" s="17">
        <v>0</v>
      </c>
      <c r="I35" s="25">
        <f t="shared" si="0"/>
        <v>0</v>
      </c>
      <c r="J35" s="15">
        <f t="shared" si="1"/>
        <v>0</v>
      </c>
      <c r="K35" s="15">
        <f t="shared" si="2"/>
        <v>0</v>
      </c>
    </row>
    <row r="36" spans="1:11" ht="45" customHeight="1" x14ac:dyDescent="0.2">
      <c r="A36" s="8"/>
      <c r="B36" s="18"/>
      <c r="C36" s="22"/>
      <c r="D36" s="19" t="s">
        <v>66</v>
      </c>
      <c r="E36" s="20" t="s">
        <v>60</v>
      </c>
      <c r="F36" s="15">
        <v>0</v>
      </c>
      <c r="G36" s="17">
        <v>1</v>
      </c>
      <c r="H36" s="17">
        <v>0</v>
      </c>
      <c r="I36" s="25">
        <f t="shared" si="0"/>
        <v>0</v>
      </c>
      <c r="J36" s="15">
        <f t="shared" si="1"/>
        <v>0</v>
      </c>
      <c r="K36" s="15">
        <f t="shared" si="2"/>
        <v>0</v>
      </c>
    </row>
    <row r="37" spans="1:11" ht="45" customHeight="1" x14ac:dyDescent="0.2">
      <c r="A37" s="8"/>
      <c r="B37" s="18"/>
      <c r="C37" s="22"/>
      <c r="D37" s="19"/>
      <c r="E37" s="20"/>
      <c r="F37" s="15"/>
      <c r="G37" s="17"/>
      <c r="H37" s="17"/>
      <c r="I37" s="25"/>
      <c r="J37" s="15"/>
      <c r="K37" s="15"/>
    </row>
    <row r="38" spans="1:11" ht="45" customHeight="1" x14ac:dyDescent="0.2">
      <c r="A38" s="26"/>
      <c r="B38" s="26"/>
      <c r="C38" s="26"/>
      <c r="D38" s="27"/>
      <c r="E38" s="12"/>
      <c r="F38" s="28"/>
      <c r="G38" s="29"/>
      <c r="H38" s="29"/>
      <c r="I38" s="30"/>
      <c r="J38" s="28"/>
      <c r="K38" s="28"/>
    </row>
    <row r="39" spans="1:11" ht="20.25" x14ac:dyDescent="0.2">
      <c r="A39" s="31"/>
      <c r="B39" s="32" t="s">
        <v>23</v>
      </c>
      <c r="C39" s="32"/>
      <c r="D39" s="33"/>
      <c r="E39" s="34" t="s">
        <v>0</v>
      </c>
      <c r="F39" s="35">
        <f>SUM(F5:F38)</f>
        <v>3416.8199999999997</v>
      </c>
      <c r="G39" s="36"/>
      <c r="H39" s="36"/>
      <c r="I39" s="35">
        <f t="shared" ref="I39" si="3">SUM(I5:I38)</f>
        <v>2965.4580779999997</v>
      </c>
      <c r="J39" s="35">
        <f>SUM(J5:J38)-0.02</f>
        <v>185.01194049999998</v>
      </c>
      <c r="K39" s="35">
        <f>SUM(K5:K38)-0.01</f>
        <v>3150.4800184999995</v>
      </c>
    </row>
    <row r="40" spans="1:11" ht="30" x14ac:dyDescent="0.2">
      <c r="A40" s="37"/>
      <c r="B40" s="37"/>
      <c r="C40" s="37"/>
      <c r="D40" s="37"/>
      <c r="E40" s="37"/>
      <c r="F40" s="36" t="s">
        <v>24</v>
      </c>
      <c r="G40" s="36"/>
      <c r="H40" s="36"/>
      <c r="I40" s="36" t="s">
        <v>67</v>
      </c>
      <c r="J40" s="36" t="s">
        <v>27</v>
      </c>
      <c r="K40" s="36" t="s">
        <v>15</v>
      </c>
    </row>
    <row r="42" spans="1:11" ht="18" x14ac:dyDescent="0.25">
      <c r="B42" s="6" t="s">
        <v>20</v>
      </c>
      <c r="C42" s="23"/>
      <c r="D42" s="4"/>
      <c r="E42" s="4"/>
      <c r="F42" s="4"/>
      <c r="G42" s="4"/>
      <c r="H42" s="4"/>
      <c r="I42" s="4"/>
      <c r="J42" s="4"/>
      <c r="K42" s="4"/>
    </row>
    <row r="43" spans="1:11" ht="18" x14ac:dyDescent="0.25">
      <c r="B43" s="6" t="s">
        <v>25</v>
      </c>
      <c r="C43" s="23"/>
      <c r="D43" s="4"/>
      <c r="E43" s="4"/>
      <c r="F43" s="38">
        <f>(I39+232)/F39</f>
        <v>0.93579939183217142</v>
      </c>
      <c r="G43" s="4"/>
      <c r="H43" s="4"/>
      <c r="I43" s="4"/>
      <c r="J43" s="4"/>
      <c r="K43" s="4"/>
    </row>
    <row r="44" spans="1:11" ht="18" x14ac:dyDescent="0.25">
      <c r="B44" s="6"/>
      <c r="C44" s="23"/>
      <c r="D44" s="5"/>
      <c r="E44" s="5">
        <f>232/11</f>
        <v>21.09090909090909</v>
      </c>
      <c r="F44" s="5"/>
      <c r="G44" s="5"/>
      <c r="H44" s="5"/>
      <c r="I44" s="5"/>
      <c r="J44" s="5"/>
      <c r="K44" s="5"/>
    </row>
    <row r="45" spans="1:11" ht="18" x14ac:dyDescent="0.25">
      <c r="B45" s="6" t="s">
        <v>21</v>
      </c>
      <c r="C45" s="23"/>
      <c r="D45" s="5"/>
      <c r="E45" s="5"/>
      <c r="F45" s="5"/>
      <c r="G45" s="5"/>
      <c r="H45" s="5"/>
      <c r="I45" s="5"/>
      <c r="J45" s="5"/>
      <c r="K45" s="5"/>
    </row>
    <row r="46" spans="1:11" ht="18" x14ac:dyDescent="0.25">
      <c r="B46" s="6" t="s">
        <v>16</v>
      </c>
      <c r="C46" s="23"/>
      <c r="D46" s="5"/>
      <c r="E46" s="5"/>
      <c r="F46" s="5"/>
      <c r="G46" s="5"/>
      <c r="H46" s="5"/>
      <c r="I46" s="5"/>
      <c r="J46" s="5"/>
      <c r="K46" s="5"/>
    </row>
    <row r="47" spans="1:11" x14ac:dyDescent="0.2">
      <c r="D47" s="5"/>
      <c r="E47" s="5"/>
      <c r="F47" s="5"/>
      <c r="G47" s="5"/>
      <c r="H47" s="5"/>
      <c r="I47" s="5"/>
      <c r="J47" s="5"/>
      <c r="K47" s="5"/>
    </row>
  </sheetData>
  <autoFilter ref="A4:K40"/>
  <mergeCells count="1">
    <mergeCell ref="A2:K2"/>
  </mergeCells>
  <dataValidations count="1">
    <dataValidation type="list" allowBlank="1" showInputMessage="1" showErrorMessage="1" sqref="C5:C38">
      <formula1>CAPITOLO</formula1>
    </dataValidation>
  </dataValidations>
  <printOptions horizontalCentered="1"/>
  <pageMargins left="0.51181102362204722" right="0.51181102362204722" top="2.3228346456692917" bottom="0.35433070866141736" header="1.1811023622047245" footer="0.11811023622047245"/>
  <pageSetup paperSize="9" scale="49" orientation="landscape" r:id="rId1"/>
  <headerFooter>
    <oddHeader xml:space="preserve">&amp;L&amp;G&amp;RUniversità Ca’ Foscari Venezia
SBA – Sistema Bibliotecario di Ateneo
San Sebastiano, Dorsoduro 1686, 30123 Venezia
P.IVA 00816350276  -  CF 80007720271
http://www.unive.it/sba 
</oddHeader>
    <oddFooter>&amp;CPagina &amp;P di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5</vt:i4>
      </vt:variant>
    </vt:vector>
  </HeadingPairs>
  <TitlesOfParts>
    <vt:vector size="8" baseType="lpstr">
      <vt:lpstr>Foglio1</vt:lpstr>
      <vt:lpstr>Foglio2</vt:lpstr>
      <vt:lpstr>Foglio1 (2)</vt:lpstr>
      <vt:lpstr>Foglio1!Area_stampa</vt:lpstr>
      <vt:lpstr>'Foglio1 (2)'!Area_stampa</vt:lpstr>
      <vt:lpstr>CAPITOLO</vt:lpstr>
      <vt:lpstr>Foglio1!Titoli_stampa</vt:lpstr>
      <vt:lpstr>'Foglio1 (2)'!Titoli_stampa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</dc:creator>
  <cp:lastModifiedBy>SIMIONATO Marco</cp:lastModifiedBy>
  <cp:lastPrinted>2021-03-12T11:52:38Z</cp:lastPrinted>
  <dcterms:created xsi:type="dcterms:W3CDTF">2005-05-26T19:27:15Z</dcterms:created>
  <dcterms:modified xsi:type="dcterms:W3CDTF">2021-03-12T11:58:19Z</dcterms:modified>
</cp:coreProperties>
</file>