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ttore Fiscale\pratiche workflow bilancio.fiscale_pagamenti vari\analisi progetti c-terzi\"/>
    </mc:Choice>
  </mc:AlternateContent>
  <bookViews>
    <workbookView xWindow="0" yWindow="0" windowWidth="20490" windowHeight="7755" activeTab="3"/>
  </bookViews>
  <sheets>
    <sheet name="Preventivo" sheetId="1" r:id="rId1"/>
    <sheet name="Consuntivo" sheetId="4" r:id="rId2"/>
    <sheet name="Tipo prestazione" sheetId="2" r:id="rId3"/>
    <sheet name="Esempi" sheetId="3" r:id="rId4"/>
  </sheets>
  <calcPr calcId="152511"/>
</workbook>
</file>

<file path=xl/calcChain.xml><?xml version="1.0" encoding="utf-8"?>
<calcChain xmlns="http://schemas.openxmlformats.org/spreadsheetml/2006/main">
  <c r="E28" i="3" l="1"/>
  <c r="B30" i="3"/>
  <c r="E20" i="3"/>
  <c r="B22" i="3"/>
  <c r="B21" i="3"/>
  <c r="B20" i="3"/>
  <c r="E21" i="3"/>
  <c r="B17" i="4"/>
  <c r="B15" i="1"/>
  <c r="C16" i="4"/>
  <c r="D16" i="4" s="1"/>
  <c r="C15" i="4"/>
  <c r="D15" i="4" s="1"/>
  <c r="C14" i="4"/>
  <c r="D14" i="4"/>
  <c r="C13" i="4"/>
  <c r="C17" i="4" s="1"/>
  <c r="C12" i="4"/>
  <c r="D12" i="4"/>
  <c r="C10" i="4"/>
  <c r="C9" i="4"/>
  <c r="D9" i="4" s="1"/>
  <c r="C8" i="4"/>
  <c r="D8" i="4"/>
  <c r="C5" i="4"/>
  <c r="D5" i="4" s="1"/>
  <c r="F12" i="4"/>
  <c r="I12" i="4" s="1"/>
  <c r="J12" i="4" s="1"/>
  <c r="D10" i="1"/>
  <c r="G10" i="1" s="1"/>
  <c r="H10" i="1" s="1"/>
  <c r="B21" i="4"/>
  <c r="B20" i="4"/>
  <c r="B19" i="4"/>
  <c r="B22" i="4" s="1"/>
  <c r="B23" i="4" s="1"/>
  <c r="B25" i="4" s="1"/>
  <c r="B30" i="4" s="1"/>
  <c r="B29" i="3"/>
  <c r="E29" i="3"/>
  <c r="B14" i="3"/>
  <c r="B28" i="3"/>
  <c r="E12" i="3"/>
  <c r="E4" i="3"/>
  <c r="B13" i="3"/>
  <c r="B12" i="3"/>
  <c r="B4" i="3"/>
  <c r="E5" i="3" s="1"/>
  <c r="D10" i="4"/>
  <c r="B19" i="1"/>
  <c r="C21" i="4" s="1"/>
  <c r="B18" i="1"/>
  <c r="C20" i="4"/>
  <c r="D20" i="4"/>
  <c r="B17" i="1"/>
  <c r="C19" i="4"/>
  <c r="B20" i="1"/>
  <c r="B21" i="1" s="1"/>
  <c r="B23" i="1" s="1"/>
  <c r="B28" i="1" s="1"/>
  <c r="D21" i="4" l="1"/>
  <c r="C22" i="4"/>
  <c r="C23" i="4" s="1"/>
  <c r="C25" i="4" s="1"/>
  <c r="C30" i="4" s="1"/>
  <c r="D13" i="4"/>
  <c r="D17" i="4" s="1"/>
  <c r="D19" i="4"/>
  <c r="D22" i="4"/>
  <c r="D23" i="4" l="1"/>
  <c r="D25" i="4" s="1"/>
  <c r="D30" i="4" s="1"/>
</calcChain>
</file>

<file path=xl/sharedStrings.xml><?xml version="1.0" encoding="utf-8"?>
<sst xmlns="http://schemas.openxmlformats.org/spreadsheetml/2006/main" count="97" uniqueCount="43">
  <si>
    <t>PREVENTIVO DELLA PRESTAZIONE ……</t>
  </si>
  <si>
    <t>Beni di consumo e servizi destinati allo svolgimento della prestazione</t>
  </si>
  <si>
    <t>Costo di acquisto ovvero ammortamento di apparecchiature da utilizzare nello svolgimento dell'attività</t>
  </si>
  <si>
    <t>Costo derivante dall'impiego del personale dipendente per il tempo necessario allo svolgimento della prestazione, sulla base dei costi orari determinati dall’Ateneo definiti a partire dalle retribuzioni tabellari vigenti</t>
  </si>
  <si>
    <t>Ulteriori costi per attività svolte dal personale dipendente e specificamente retribuite a titolo di compenso, effettuate in o fuori orario di servizio</t>
  </si>
  <si>
    <t>Missioni del personale</t>
  </si>
  <si>
    <t>Altri costi diretti e prevedibile relativo allo svolgimento della prestazione</t>
  </si>
  <si>
    <t>RICAVI DELLA PRESTAZIONE  (A)</t>
  </si>
  <si>
    <t>TOTALE COSTI DIRETTI (B)</t>
  </si>
  <si>
    <t>COSTI DIRETTI</t>
  </si>
  <si>
    <t>QUOTE (art. 6 Regolamento)</t>
  </si>
  <si>
    <t>7% del corrispettivo destinata al Fondo per il Supporto alla Ricerca e all’Internazionalizzazione</t>
  </si>
  <si>
    <t>8% del corrispettivo a favore del Fondo Comune di Ateneo</t>
  </si>
  <si>
    <t>TOTALE QUOTE (C)</t>
  </si>
  <si>
    <t>TOTALE COSTI (D = B+C)</t>
  </si>
  <si>
    <t>5% del corrispettivo a favore della struttura responsabile della prestazione</t>
  </si>
  <si>
    <t>Tipologia di prestazione =</t>
  </si>
  <si>
    <t>Tipologia prestazione</t>
  </si>
  <si>
    <t>Ricerca</t>
  </si>
  <si>
    <t>Didattica</t>
  </si>
  <si>
    <t>Consulenza</t>
  </si>
  <si>
    <t>Altra prestazione</t>
  </si>
  <si>
    <t>Analisi, prove e tarature e realizzazione di apparecchiature</t>
  </si>
  <si>
    <t>Limite spese di personale</t>
  </si>
  <si>
    <t>da definire</t>
  </si>
  <si>
    <r>
      <t>se la tipologia è "Altra prestazione" inserire nel foglio 2 la percentuale al posto di "</t>
    </r>
    <r>
      <rPr>
        <i/>
        <sz val="8"/>
        <color indexed="8"/>
        <rFont val="Arial"/>
        <family val="2"/>
      </rPr>
      <t>Da definire</t>
    </r>
    <r>
      <rPr>
        <sz val="8"/>
        <color indexed="8"/>
        <rFont val="Arial"/>
        <family val="2"/>
      </rPr>
      <t>")</t>
    </r>
  </si>
  <si>
    <t>Verifica (limite - importo inserito nel preventivo) =</t>
  </si>
  <si>
    <t>Costo di eventuali prestazioni relative a collaborazioni esterne per lo svolgimento della prestazione</t>
  </si>
  <si>
    <t>* di cui da erogare al dipendente (prestazione fuori orario di servizio)</t>
  </si>
  <si>
    <t>La prestazione richiede 10 ore di lavoro di un dipendente di categoria D (costo orario =  23,74) in orario di lavoro. Non si prevede erogazione di compenso</t>
  </si>
  <si>
    <t xml:space="preserve">Compensi al personale = </t>
  </si>
  <si>
    <t>Importo da trasferire ad AC =</t>
  </si>
  <si>
    <t>La prestazione richiede 10 ore di lavoro di un dipendente di categoria D (costo orario =  23,74) fuori orario di lavoro. Si prevede erogazione di un compenso di euro 25 all'ora</t>
  </si>
  <si>
    <t>Consuntivo</t>
  </si>
  <si>
    <t>Preventivo</t>
  </si>
  <si>
    <t>Differenza (preventivo - consuntivo)</t>
  </si>
  <si>
    <t>CONSUNTIVO DELLA PRESTAZIONE ……</t>
  </si>
  <si>
    <t>DIFFERENZA RICAVI - COSTI (E =A -D)</t>
  </si>
  <si>
    <t>DIFFERENZA RICAVI CON CONTRIBUTI - COSTI (G = E + F)</t>
  </si>
  <si>
    <t>EVENTUALI CONTRIBUTI DA TERZI (F)</t>
  </si>
  <si>
    <t>* di cui da trasferire all'Amministrazione Centrale (prestazione in orario di servizio - art. 4 c. 8)</t>
  </si>
  <si>
    <t>La prestazione richiede 10 ore di lavoro di un dipendente di categoria D (costo orario =  23,74) di cui 6 in orario di servizio e 4 fuori orario di lavoro. Si prevede erogazione di compenso aggiuntivo al personale tecnico amministrativo di euro 12 in orario di servizio e di compenso di euro 40 fuori orario di servizio</t>
  </si>
  <si>
    <t>La prestazione richiede 5 ore di lavoro di un PO in cl. 5 (costo orario = 93,91), nonché 10 ore di lavoro di un dipendente di categoria D (costo orario =  23,74) di cui 6 in orario di servizio e 4 fuori orario di lavoro. Si prevede erogazione di compenso al personale docente di euro 1.000 e di compenso aggiuntivo al personale tecnico amministrativo di euro 12 in orario di servizio e un compenso di 40 euro fuori orario di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</si>
</sst>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2F2F2F"/>
      <name val="Segoe UI"/>
      <family val="2"/>
    </font>
    <font>
      <i/>
      <sz val="10"/>
      <color theme="1"/>
      <name val="Arial"/>
      <family val="2"/>
    </font>
    <font>
      <sz val="10"/>
      <color rgb="FFC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164" fontId="5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164" fontId="5" fillId="0" borderId="4" xfId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4" fontId="5" fillId="2" borderId="1" xfId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164" fontId="5" fillId="0" borderId="5" xfId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1"/>
    </xf>
    <xf numFmtId="164" fontId="5" fillId="0" borderId="6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164" fontId="5" fillId="0" borderId="1" xfId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164" fontId="13" fillId="2" borderId="7" xfId="1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164" fontId="5" fillId="0" borderId="8" xfId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center" vertical="center" wrapText="1"/>
    </xf>
    <xf numFmtId="43" fontId="5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left" vertical="center" wrapText="1" indent="2"/>
    </xf>
    <xf numFmtId="164" fontId="5" fillId="0" borderId="10" xfId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3"/>
    </xf>
    <xf numFmtId="164" fontId="5" fillId="0" borderId="11" xfId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2"/>
    </xf>
    <xf numFmtId="164" fontId="5" fillId="0" borderId="13" xfId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5" fillId="0" borderId="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9" fillId="3" borderId="0" xfId="1" applyFont="1" applyFill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2"/>
    </xf>
    <xf numFmtId="164" fontId="5" fillId="0" borderId="14" xfId="1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164" fontId="5" fillId="0" borderId="15" xfId="1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 indent="3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sqref="A1:C1"/>
    </sheetView>
  </sheetViews>
  <sheetFormatPr defaultRowHeight="12.75" x14ac:dyDescent="0.25"/>
  <cols>
    <col min="1" max="1" width="56.85546875" style="3" customWidth="1"/>
    <col min="2" max="2" width="18.85546875" style="7" customWidth="1"/>
    <col min="3" max="3" width="11.140625" style="1" customWidth="1"/>
    <col min="4" max="4" width="11.42578125" style="1" customWidth="1"/>
    <col min="5" max="5" width="12.42578125" style="1" customWidth="1"/>
    <col min="6" max="6" width="11.85546875" style="1" customWidth="1"/>
    <col min="7" max="7" width="9.5703125" style="1" customWidth="1"/>
    <col min="8" max="8" width="15.140625" style="1" customWidth="1"/>
    <col min="9" max="11" width="9.140625" style="1"/>
    <col min="12" max="12" width="15.42578125" style="1" customWidth="1"/>
    <col min="13" max="16384" width="9.140625" style="1"/>
  </cols>
  <sheetData>
    <row r="1" spans="1:12" ht="25.5" x14ac:dyDescent="0.25">
      <c r="A1" s="48" t="s">
        <v>0</v>
      </c>
      <c r="B1" s="48"/>
      <c r="C1" s="48"/>
      <c r="L1" s="10" t="s">
        <v>17</v>
      </c>
    </row>
    <row r="2" spans="1:12" ht="15.75" x14ac:dyDescent="0.25">
      <c r="A2" s="9" t="s">
        <v>16</v>
      </c>
      <c r="B2" s="6"/>
      <c r="C2" s="8"/>
      <c r="L2" s="11" t="s">
        <v>18</v>
      </c>
    </row>
    <row r="3" spans="1:12" ht="24.75" customHeight="1" x14ac:dyDescent="0.25">
      <c r="L3" s="11" t="s">
        <v>19</v>
      </c>
    </row>
    <row r="4" spans="1:12" ht="27" customHeight="1" x14ac:dyDescent="0.25">
      <c r="A4" s="17" t="s">
        <v>7</v>
      </c>
      <c r="B4" s="18"/>
      <c r="L4" s="11" t="s">
        <v>22</v>
      </c>
    </row>
    <row r="5" spans="1:12" x14ac:dyDescent="0.25">
      <c r="L5" s="11" t="s">
        <v>20</v>
      </c>
    </row>
    <row r="6" spans="1:12" ht="21.75" customHeight="1" x14ac:dyDescent="0.25">
      <c r="A6" s="19" t="s">
        <v>9</v>
      </c>
      <c r="B6" s="20"/>
      <c r="L6" s="11" t="s">
        <v>21</v>
      </c>
    </row>
    <row r="7" spans="1:12" ht="25.5" x14ac:dyDescent="0.25">
      <c r="A7" s="15" t="s">
        <v>1</v>
      </c>
      <c r="B7" s="16"/>
    </row>
    <row r="8" spans="1:12" ht="25.5" x14ac:dyDescent="0.25">
      <c r="A8" s="15" t="s">
        <v>2</v>
      </c>
      <c r="B8" s="16"/>
    </row>
    <row r="9" spans="1:12" ht="57.75" customHeight="1" x14ac:dyDescent="0.25">
      <c r="A9" s="15" t="s">
        <v>3</v>
      </c>
      <c r="B9" s="16"/>
    </row>
    <row r="10" spans="1:12" ht="25.5" customHeight="1" x14ac:dyDescent="0.25">
      <c r="A10" s="29" t="s">
        <v>28</v>
      </c>
      <c r="B10" s="16"/>
      <c r="C10" s="49" t="s">
        <v>23</v>
      </c>
      <c r="D10" s="49" t="b">
        <f>IF(Preventivo!$B$2='Tipo prestazione'!$A$2,Preventivo!$B$4*'Tipo prestazione'!$B$2,IF(B2='Tipo prestazione'!A3,Preventivo!$B$4*'Tipo prestazione'!$B$3,IF(B2='Tipo prestazione'!$A$4,Preventivo!$B$4*'Tipo prestazione'!$B$4,IF(B2='Tipo prestazione'!$A$5,Preventivo!$B$4*'Tipo prestazione'!$B$5,IF(B2='Tipo prestazione'!$A$6,Preventivo!$B$4*'Tipo prestazione'!$B$6)))))</f>
        <v>0</v>
      </c>
      <c r="E10" s="50" t="s">
        <v>25</v>
      </c>
      <c r="F10" s="49" t="s">
        <v>26</v>
      </c>
      <c r="G10" s="51">
        <f>+D10-B10-B11</f>
        <v>0</v>
      </c>
      <c r="H10" s="47" t="str">
        <f>IF(G10&gt;=0,"Limite rispettato","Attenzione sfondamento. Ridurre compensi al personale")</f>
        <v>Limite rispettato</v>
      </c>
    </row>
    <row r="11" spans="1:12" ht="45" customHeight="1" x14ac:dyDescent="0.25">
      <c r="A11" s="15" t="s">
        <v>4</v>
      </c>
      <c r="B11" s="16"/>
      <c r="C11" s="49"/>
      <c r="D11" s="49"/>
      <c r="E11" s="50"/>
      <c r="F11" s="49"/>
      <c r="G11" s="52"/>
      <c r="H11" s="47"/>
    </row>
    <row r="12" spans="1:12" ht="21" customHeight="1" x14ac:dyDescent="0.25">
      <c r="A12" s="15" t="s">
        <v>5</v>
      </c>
      <c r="B12" s="16"/>
    </row>
    <row r="13" spans="1:12" ht="25.5" x14ac:dyDescent="0.3">
      <c r="A13" s="15" t="s">
        <v>27</v>
      </c>
      <c r="B13" s="16"/>
      <c r="D13" s="13"/>
    </row>
    <row r="14" spans="1:12" ht="27.75" customHeight="1" x14ac:dyDescent="0.25">
      <c r="A14" s="15" t="s">
        <v>6</v>
      </c>
      <c r="B14" s="16"/>
    </row>
    <row r="15" spans="1:12" ht="25.5" customHeight="1" x14ac:dyDescent="0.25">
      <c r="A15" s="21" t="s">
        <v>8</v>
      </c>
      <c r="B15" s="22">
        <f>SUM(B7:B14)-B10</f>
        <v>0</v>
      </c>
    </row>
    <row r="16" spans="1:12" ht="25.5" customHeight="1" x14ac:dyDescent="0.25">
      <c r="A16" s="4" t="s">
        <v>10</v>
      </c>
    </row>
    <row r="17" spans="1:2" ht="25.5" x14ac:dyDescent="0.25">
      <c r="A17" s="5" t="s">
        <v>15</v>
      </c>
      <c r="B17" s="7">
        <f>+B4*5%</f>
        <v>0</v>
      </c>
    </row>
    <row r="18" spans="1:2" ht="25.5" x14ac:dyDescent="0.25">
      <c r="A18" s="5" t="s">
        <v>11</v>
      </c>
      <c r="B18" s="7">
        <f>+B4*7%</f>
        <v>0</v>
      </c>
    </row>
    <row r="19" spans="1:2" ht="27.75" customHeight="1" x14ac:dyDescent="0.25">
      <c r="A19" s="5" t="s">
        <v>12</v>
      </c>
      <c r="B19" s="7">
        <f>+B4*8%</f>
        <v>0</v>
      </c>
    </row>
    <row r="20" spans="1:2" ht="20.25" customHeight="1" x14ac:dyDescent="0.25">
      <c r="A20" s="23" t="s">
        <v>13</v>
      </c>
      <c r="B20" s="24">
        <f>SUM(B17:B19)</f>
        <v>0</v>
      </c>
    </row>
    <row r="21" spans="1:2" ht="20.25" customHeight="1" x14ac:dyDescent="0.25">
      <c r="A21" s="17" t="s">
        <v>14</v>
      </c>
      <c r="B21" s="18">
        <f>+B15+B20</f>
        <v>0</v>
      </c>
    </row>
    <row r="23" spans="1:2" ht="21" customHeight="1" x14ac:dyDescent="0.25">
      <c r="A23" s="25" t="s">
        <v>37</v>
      </c>
      <c r="B23" s="26">
        <f>+B4-B21</f>
        <v>0</v>
      </c>
    </row>
    <row r="26" spans="1:2" ht="19.5" customHeight="1" x14ac:dyDescent="0.25">
      <c r="A26" s="27" t="s">
        <v>39</v>
      </c>
      <c r="B26" s="28"/>
    </row>
    <row r="28" spans="1:2" ht="21" customHeight="1" x14ac:dyDescent="0.25">
      <c r="A28" s="25" t="s">
        <v>38</v>
      </c>
      <c r="B28" s="26">
        <f>+B23+B26</f>
        <v>0</v>
      </c>
    </row>
  </sheetData>
  <mergeCells count="7">
    <mergeCell ref="H10:H11"/>
    <mergeCell ref="A1:C1"/>
    <mergeCell ref="C10:C11"/>
    <mergeCell ref="D10:D11"/>
    <mergeCell ref="E10:E11"/>
    <mergeCell ref="F10:F11"/>
    <mergeCell ref="G10:G11"/>
  </mergeCells>
  <dataValidations count="2">
    <dataValidation type="list" allowBlank="1" showInputMessage="1" showErrorMessage="1" sqref="B2">
      <formula1>$L$2:$L$6</formula1>
    </dataValidation>
    <dataValidation type="list" allowBlank="1" showInputMessage="1" showErrorMessage="1" sqref="L1:L6">
      <formula1>$A$2:$A$6</formula1>
    </dataValidation>
  </dataValidations>
  <pageMargins left="0.28999999999999998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sqref="A1:E1"/>
    </sheetView>
  </sheetViews>
  <sheetFormatPr defaultRowHeight="12.75" x14ac:dyDescent="0.25"/>
  <cols>
    <col min="1" max="1" width="56.85546875" style="3" customWidth="1"/>
    <col min="2" max="4" width="18.85546875" style="7" customWidth="1"/>
    <col min="5" max="5" width="11.140625" style="1" customWidth="1"/>
    <col min="6" max="6" width="11.42578125" style="1" customWidth="1"/>
    <col min="7" max="7" width="12.42578125" style="1" customWidth="1"/>
    <col min="8" max="8" width="11.85546875" style="1" customWidth="1"/>
    <col min="9" max="9" width="9.5703125" style="1" customWidth="1"/>
    <col min="10" max="10" width="15.140625" style="1" customWidth="1"/>
    <col min="11" max="13" width="9.140625" style="1"/>
    <col min="14" max="14" width="15.42578125" style="1" customWidth="1"/>
    <col min="15" max="16384" width="9.140625" style="1"/>
  </cols>
  <sheetData>
    <row r="1" spans="1:14" ht="25.5" x14ac:dyDescent="0.25">
      <c r="A1" s="48" t="s">
        <v>36</v>
      </c>
      <c r="B1" s="48"/>
      <c r="C1" s="48"/>
      <c r="D1" s="48"/>
      <c r="E1" s="48"/>
      <c r="N1" s="10" t="s">
        <v>17</v>
      </c>
    </row>
    <row r="2" spans="1:14" ht="15.75" x14ac:dyDescent="0.25">
      <c r="A2" s="9" t="s">
        <v>16</v>
      </c>
      <c r="B2" s="6"/>
      <c r="C2" s="6"/>
      <c r="D2" s="6"/>
      <c r="E2" s="30"/>
      <c r="N2" s="11" t="s">
        <v>18</v>
      </c>
    </row>
    <row r="3" spans="1:14" ht="15.75" x14ac:dyDescent="0.25">
      <c r="A3" s="9"/>
      <c r="B3" s="6"/>
      <c r="C3" s="6"/>
      <c r="D3" s="6"/>
      <c r="E3" s="30"/>
      <c r="N3" s="11"/>
    </row>
    <row r="4" spans="1:14" ht="44.45" customHeight="1" x14ac:dyDescent="0.25">
      <c r="B4" s="41" t="s">
        <v>33</v>
      </c>
      <c r="C4" s="41" t="s">
        <v>34</v>
      </c>
      <c r="D4" s="41" t="s">
        <v>35</v>
      </c>
      <c r="N4" s="11" t="s">
        <v>19</v>
      </c>
    </row>
    <row r="5" spans="1:14" ht="27" customHeight="1" x14ac:dyDescent="0.25">
      <c r="A5" s="17" t="s">
        <v>7</v>
      </c>
      <c r="B5" s="18"/>
      <c r="C5" s="18">
        <f>+Preventivo!B4</f>
        <v>0</v>
      </c>
      <c r="D5" s="18">
        <f>+C5-B5</f>
        <v>0</v>
      </c>
      <c r="N5" s="11" t="s">
        <v>22</v>
      </c>
    </row>
    <row r="6" spans="1:14" x14ac:dyDescent="0.25">
      <c r="N6" s="11" t="s">
        <v>20</v>
      </c>
    </row>
    <row r="7" spans="1:14" ht="21.75" customHeight="1" x14ac:dyDescent="0.25">
      <c r="A7" s="19" t="s">
        <v>9</v>
      </c>
      <c r="B7" s="20"/>
      <c r="C7" s="20"/>
      <c r="D7" s="20"/>
      <c r="N7" s="11" t="s">
        <v>21</v>
      </c>
    </row>
    <row r="8" spans="1:14" ht="25.5" x14ac:dyDescent="0.25">
      <c r="A8" s="15" t="s">
        <v>1</v>
      </c>
      <c r="B8" s="16"/>
      <c r="C8" s="16">
        <f>+Preventivo!B7</f>
        <v>0</v>
      </c>
      <c r="D8" s="16">
        <f>+C8-B8</f>
        <v>0</v>
      </c>
    </row>
    <row r="9" spans="1:14" ht="25.5" x14ac:dyDescent="0.25">
      <c r="A9" s="15" t="s">
        <v>2</v>
      </c>
      <c r="B9" s="16"/>
      <c r="C9" s="16">
        <f>+Preventivo!B8</f>
        <v>0</v>
      </c>
      <c r="D9" s="16">
        <f t="shared" ref="D9:D16" si="0">+C9-B9</f>
        <v>0</v>
      </c>
    </row>
    <row r="10" spans="1:14" ht="57.75" customHeight="1" x14ac:dyDescent="0.25">
      <c r="A10" s="15" t="s">
        <v>3</v>
      </c>
      <c r="B10" s="16"/>
      <c r="C10" s="16">
        <f>+Preventivo!B9</f>
        <v>0</v>
      </c>
      <c r="D10" s="16">
        <f t="shared" si="0"/>
        <v>0</v>
      </c>
    </row>
    <row r="11" spans="1:14" ht="33.75" customHeight="1" x14ac:dyDescent="0.25">
      <c r="A11" s="46" t="s">
        <v>40</v>
      </c>
      <c r="B11" s="16"/>
      <c r="C11" s="1"/>
      <c r="D11" s="1"/>
    </row>
    <row r="12" spans="1:14" ht="25.5" customHeight="1" x14ac:dyDescent="0.25">
      <c r="A12" s="29" t="s">
        <v>28</v>
      </c>
      <c r="B12" s="16"/>
      <c r="C12" s="16">
        <f>+Preventivo!B10</f>
        <v>0</v>
      </c>
      <c r="D12" s="16">
        <f t="shared" si="0"/>
        <v>0</v>
      </c>
      <c r="E12" s="49" t="s">
        <v>23</v>
      </c>
      <c r="F12" s="49" t="b">
        <f>IF(Consuntivo!$B$2='Tipo prestazione'!$A$2,Consuntivo!$B$5*'Tipo prestazione'!$B$2,IF(B2='Tipo prestazione'!A3,Consuntivo!$B$5*'Tipo prestazione'!$B$3,IF(B2='Tipo prestazione'!$A$4,Consuntivo!$B$5*'Tipo prestazione'!$B$4,IF(B2='Tipo prestazione'!$A$5,Consuntivo!$B$5*'Tipo prestazione'!$B$5,IF(B2='Tipo prestazione'!$A$6,Consuntivo!$B$5*'Tipo prestazione'!$B$6)))))</f>
        <v>0</v>
      </c>
      <c r="G12" s="50" t="s">
        <v>25</v>
      </c>
      <c r="H12" s="49" t="s">
        <v>26</v>
      </c>
      <c r="I12" s="51">
        <f>+F12-B12-B13</f>
        <v>0</v>
      </c>
      <c r="J12" s="47" t="str">
        <f>IF(I12&gt;=0,"Limite rispettato","Attenzione sfondamento. Ridurre compensi al personale")</f>
        <v>Limite rispettato</v>
      </c>
    </row>
    <row r="13" spans="1:14" ht="45" customHeight="1" x14ac:dyDescent="0.25">
      <c r="A13" s="15" t="s">
        <v>4</v>
      </c>
      <c r="B13" s="16"/>
      <c r="C13" s="16">
        <f>+Preventivo!B11</f>
        <v>0</v>
      </c>
      <c r="D13" s="16">
        <f t="shared" si="0"/>
        <v>0</v>
      </c>
      <c r="E13" s="49"/>
      <c r="F13" s="49"/>
      <c r="G13" s="50"/>
      <c r="H13" s="49"/>
      <c r="I13" s="52"/>
      <c r="J13" s="47"/>
    </row>
    <row r="14" spans="1:14" ht="21" customHeight="1" x14ac:dyDescent="0.25">
      <c r="A14" s="15" t="s">
        <v>5</v>
      </c>
      <c r="B14" s="16"/>
      <c r="C14" s="16">
        <f>+Preventivo!B12</f>
        <v>0</v>
      </c>
      <c r="D14" s="16">
        <f>+C14-B14</f>
        <v>0</v>
      </c>
    </row>
    <row r="15" spans="1:14" ht="25.5" x14ac:dyDescent="0.3">
      <c r="A15" s="15" t="s">
        <v>27</v>
      </c>
      <c r="B15" s="16"/>
      <c r="C15" s="16">
        <f>+Preventivo!B13</f>
        <v>0</v>
      </c>
      <c r="D15" s="16">
        <f t="shared" si="0"/>
        <v>0</v>
      </c>
      <c r="F15" s="13"/>
    </row>
    <row r="16" spans="1:14" ht="27.75" customHeight="1" x14ac:dyDescent="0.25">
      <c r="A16" s="42" t="s">
        <v>6</v>
      </c>
      <c r="B16" s="43"/>
      <c r="C16" s="43">
        <f>+Preventivo!B14</f>
        <v>0</v>
      </c>
      <c r="D16" s="43">
        <f t="shared" si="0"/>
        <v>0</v>
      </c>
    </row>
    <row r="17" spans="1:4" ht="25.5" customHeight="1" x14ac:dyDescent="0.25">
      <c r="A17" s="44" t="s">
        <v>8</v>
      </c>
      <c r="B17" s="45">
        <f>SUM(B8:B16)-B12</f>
        <v>0</v>
      </c>
      <c r="C17" s="45">
        <f>SUM(C8:C16)-C12</f>
        <v>0</v>
      </c>
      <c r="D17" s="45">
        <f>SUM(D8:D16)-D12</f>
        <v>0</v>
      </c>
    </row>
    <row r="18" spans="1:4" ht="25.5" customHeight="1" x14ac:dyDescent="0.25">
      <c r="A18" s="4" t="s">
        <v>10</v>
      </c>
    </row>
    <row r="19" spans="1:4" ht="25.5" x14ac:dyDescent="0.25">
      <c r="A19" s="5" t="s">
        <v>15</v>
      </c>
      <c r="B19" s="7">
        <f>+B5*5%</f>
        <v>0</v>
      </c>
      <c r="C19" s="7">
        <f>+Preventivo!B17</f>
        <v>0</v>
      </c>
      <c r="D19" s="7">
        <f>+C19-B19</f>
        <v>0</v>
      </c>
    </row>
    <row r="20" spans="1:4" ht="25.5" x14ac:dyDescent="0.25">
      <c r="A20" s="5" t="s">
        <v>11</v>
      </c>
      <c r="B20" s="7">
        <f>+B5*7%</f>
        <v>0</v>
      </c>
      <c r="C20" s="7">
        <f>+Preventivo!B18</f>
        <v>0</v>
      </c>
      <c r="D20" s="7">
        <f>+C20-B20</f>
        <v>0</v>
      </c>
    </row>
    <row r="21" spans="1:4" ht="27.75" customHeight="1" x14ac:dyDescent="0.25">
      <c r="A21" s="5" t="s">
        <v>12</v>
      </c>
      <c r="B21" s="7">
        <f>+B5*8%</f>
        <v>0</v>
      </c>
      <c r="C21" s="7">
        <f>+Preventivo!B19</f>
        <v>0</v>
      </c>
      <c r="D21" s="7">
        <f>+C21-B21</f>
        <v>0</v>
      </c>
    </row>
    <row r="22" spans="1:4" ht="20.25" customHeight="1" x14ac:dyDescent="0.25">
      <c r="A22" s="23" t="s">
        <v>13</v>
      </c>
      <c r="B22" s="24">
        <f>SUM(B19:B21)</f>
        <v>0</v>
      </c>
      <c r="C22" s="24">
        <f>SUM(C19:C21)</f>
        <v>0</v>
      </c>
      <c r="D22" s="24">
        <f>+C22-B22</f>
        <v>0</v>
      </c>
    </row>
    <row r="23" spans="1:4" ht="20.25" customHeight="1" x14ac:dyDescent="0.25">
      <c r="A23" s="17" t="s">
        <v>14</v>
      </c>
      <c r="B23" s="18">
        <f>+B17+B22</f>
        <v>0</v>
      </c>
      <c r="C23" s="18">
        <f>+C17+C22</f>
        <v>0</v>
      </c>
      <c r="D23" s="18">
        <f>+C23-B23</f>
        <v>0</v>
      </c>
    </row>
    <row r="25" spans="1:4" ht="21" customHeight="1" x14ac:dyDescent="0.25">
      <c r="A25" s="25" t="s">
        <v>37</v>
      </c>
      <c r="B25" s="26">
        <f>+B5-B23</f>
        <v>0</v>
      </c>
      <c r="C25" s="26">
        <f>+C5-C23</f>
        <v>0</v>
      </c>
      <c r="D25" s="26">
        <f>+D5-D23</f>
        <v>0</v>
      </c>
    </row>
    <row r="26" spans="1:4" x14ac:dyDescent="0.25">
      <c r="C26" s="1"/>
      <c r="D26" s="1"/>
    </row>
    <row r="28" spans="1:4" ht="19.5" customHeight="1" x14ac:dyDescent="0.25">
      <c r="A28" s="27" t="s">
        <v>39</v>
      </c>
      <c r="B28" s="28"/>
      <c r="C28" s="28"/>
      <c r="D28" s="28"/>
    </row>
    <row r="30" spans="1:4" ht="21" customHeight="1" x14ac:dyDescent="0.25">
      <c r="A30" s="25" t="s">
        <v>38</v>
      </c>
      <c r="B30" s="26">
        <f>+B25+B28</f>
        <v>0</v>
      </c>
      <c r="C30" s="26">
        <f>+C25+C28</f>
        <v>0</v>
      </c>
      <c r="D30" s="26">
        <f>+D25+D28</f>
        <v>0</v>
      </c>
    </row>
  </sheetData>
  <mergeCells count="7">
    <mergeCell ref="J12:J13"/>
    <mergeCell ref="A1:E1"/>
    <mergeCell ref="E12:E13"/>
    <mergeCell ref="F12:F13"/>
    <mergeCell ref="G12:G13"/>
    <mergeCell ref="H12:H13"/>
    <mergeCell ref="I12:I13"/>
  </mergeCells>
  <dataValidations count="2">
    <dataValidation type="list" allowBlank="1" showInputMessage="1" showErrorMessage="1" sqref="N1:N7">
      <formula1>$A$2:$A$7</formula1>
    </dataValidation>
    <dataValidation type="list" allowBlank="1" showInputMessage="1" showErrorMessage="1" sqref="B2:D3">
      <formula1>$N$2:$N$7</formula1>
    </dataValidation>
  </dataValidations>
  <pageMargins left="0.28999999999999998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2.75" x14ac:dyDescent="0.25"/>
  <cols>
    <col min="1" max="1" width="46.140625" style="1" customWidth="1"/>
    <col min="2" max="2" width="10.28515625" style="1" customWidth="1"/>
    <col min="3" max="16384" width="9.140625" style="1"/>
  </cols>
  <sheetData>
    <row r="1" spans="1:2" x14ac:dyDescent="0.25">
      <c r="A1" s="2" t="s">
        <v>17</v>
      </c>
    </row>
    <row r="2" spans="1:2" x14ac:dyDescent="0.25">
      <c r="A2" s="1" t="s">
        <v>18</v>
      </c>
      <c r="B2" s="12">
        <v>0.7</v>
      </c>
    </row>
    <row r="3" spans="1:2" x14ac:dyDescent="0.25">
      <c r="A3" s="1" t="s">
        <v>19</v>
      </c>
      <c r="B3" s="12">
        <v>0.8</v>
      </c>
    </row>
    <row r="4" spans="1:2" ht="27.75" customHeight="1" x14ac:dyDescent="0.25">
      <c r="A4" s="1" t="s">
        <v>22</v>
      </c>
      <c r="B4" s="12">
        <v>0.5</v>
      </c>
    </row>
    <row r="5" spans="1:2" x14ac:dyDescent="0.25">
      <c r="A5" s="1" t="s">
        <v>20</v>
      </c>
      <c r="B5" s="12">
        <v>0.8</v>
      </c>
    </row>
    <row r="6" spans="1:2" x14ac:dyDescent="0.25">
      <c r="A6" s="1" t="s">
        <v>21</v>
      </c>
      <c r="B6" s="14" t="s">
        <v>24</v>
      </c>
    </row>
  </sheetData>
  <dataValidations count="1">
    <dataValidation type="list" allowBlank="1" showInputMessage="1" showErrorMessage="1" sqref="A2:A6">
      <formula1>$A$2:$A$6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tabSelected="1" topLeftCell="A23" workbookViewId="0">
      <selection activeCell="G19" sqref="G19"/>
    </sheetView>
  </sheetViews>
  <sheetFormatPr defaultColWidth="8.7109375" defaultRowHeight="12.75" x14ac:dyDescent="0.25"/>
  <cols>
    <col min="1" max="1" width="67.42578125" style="1" customWidth="1"/>
    <col min="2" max="2" width="17.140625" style="1" customWidth="1"/>
    <col min="3" max="3" width="8.7109375" style="1"/>
    <col min="4" max="4" width="25.28515625" style="1" customWidth="1"/>
    <col min="5" max="5" width="11.85546875" style="1" customWidth="1"/>
    <col min="6" max="6" width="8.7109375" style="1"/>
    <col min="7" max="7" width="14.140625" style="1" customWidth="1"/>
    <col min="8" max="16384" width="8.7109375" style="1"/>
  </cols>
  <sheetData>
    <row r="2" spans="1:5" ht="57.2" customHeight="1" x14ac:dyDescent="0.25">
      <c r="A2" s="53" t="s">
        <v>29</v>
      </c>
      <c r="B2" s="53"/>
      <c r="C2" s="53"/>
      <c r="D2" s="53"/>
      <c r="E2" s="53"/>
    </row>
    <row r="4" spans="1:5" ht="50.85" customHeight="1" x14ac:dyDescent="0.25">
      <c r="A4" s="32" t="s">
        <v>3</v>
      </c>
      <c r="B4" s="33">
        <f>10*23.74</f>
        <v>237.39999999999998</v>
      </c>
      <c r="D4" s="38" t="s">
        <v>30</v>
      </c>
      <c r="E4" s="39">
        <f>+B5+B6</f>
        <v>0</v>
      </c>
    </row>
    <row r="5" spans="1:5" ht="20.85" customHeight="1" x14ac:dyDescent="0.25">
      <c r="A5" s="34" t="s">
        <v>28</v>
      </c>
      <c r="B5" s="35">
        <v>0</v>
      </c>
      <c r="D5" s="38" t="s">
        <v>31</v>
      </c>
      <c r="E5" s="40">
        <f>+B4</f>
        <v>237.39999999999998</v>
      </c>
    </row>
    <row r="6" spans="1:5" ht="29.45" customHeight="1" x14ac:dyDescent="0.25">
      <c r="A6" s="36" t="s">
        <v>4</v>
      </c>
      <c r="B6" s="37">
        <v>0</v>
      </c>
    </row>
    <row r="10" spans="1:5" ht="57.2" customHeight="1" x14ac:dyDescent="0.25">
      <c r="A10" s="53" t="s">
        <v>32</v>
      </c>
      <c r="B10" s="53"/>
      <c r="C10" s="53"/>
      <c r="D10" s="53"/>
      <c r="E10" s="53"/>
    </row>
    <row r="12" spans="1:5" ht="50.85" customHeight="1" x14ac:dyDescent="0.25">
      <c r="A12" s="32" t="s">
        <v>3</v>
      </c>
      <c r="B12" s="33">
        <f>10*23.74</f>
        <v>237.39999999999998</v>
      </c>
      <c r="D12" s="38" t="s">
        <v>30</v>
      </c>
      <c r="E12" s="39">
        <f>+B13+B14</f>
        <v>250</v>
      </c>
    </row>
    <row r="13" spans="1:5" ht="20.85" customHeight="1" x14ac:dyDescent="0.25">
      <c r="A13" s="34" t="s">
        <v>28</v>
      </c>
      <c r="B13" s="35">
        <f>10*23.74</f>
        <v>237.39999999999998</v>
      </c>
      <c r="D13" s="38" t="s">
        <v>31</v>
      </c>
      <c r="E13" s="40">
        <v>0</v>
      </c>
    </row>
    <row r="14" spans="1:5" ht="29.45" customHeight="1" x14ac:dyDescent="0.25">
      <c r="A14" s="36" t="s">
        <v>4</v>
      </c>
      <c r="B14" s="37">
        <f>+(25-23.74)*10</f>
        <v>12.600000000000016</v>
      </c>
    </row>
    <row r="18" spans="1:5" ht="57.2" customHeight="1" x14ac:dyDescent="0.25">
      <c r="A18" s="53" t="s">
        <v>41</v>
      </c>
      <c r="B18" s="53"/>
      <c r="C18" s="53"/>
      <c r="D18" s="53"/>
      <c r="E18" s="53"/>
    </row>
    <row r="20" spans="1:5" ht="38.25" x14ac:dyDescent="0.25">
      <c r="A20" s="32" t="s">
        <v>3</v>
      </c>
      <c r="B20" s="33">
        <f>10*23.74</f>
        <v>237.39999999999998</v>
      </c>
      <c r="D20" s="38" t="s">
        <v>30</v>
      </c>
      <c r="E20" s="39">
        <f>6*12+4*40</f>
        <v>232</v>
      </c>
    </row>
    <row r="21" spans="1:5" ht="18.75" customHeight="1" x14ac:dyDescent="0.25">
      <c r="A21" s="34" t="s">
        <v>28</v>
      </c>
      <c r="B21" s="35">
        <f>23.74*4</f>
        <v>94.96</v>
      </c>
      <c r="D21" s="38" t="s">
        <v>31</v>
      </c>
      <c r="E21" s="40">
        <f>23.74*6</f>
        <v>142.44</v>
      </c>
    </row>
    <row r="22" spans="1:5" ht="27.75" customHeight="1" x14ac:dyDescent="0.25">
      <c r="A22" s="36" t="s">
        <v>4</v>
      </c>
      <c r="B22" s="37">
        <f>12*6+(40-23.74)*4</f>
        <v>137.04000000000002</v>
      </c>
      <c r="E22" s="31"/>
    </row>
    <row r="26" spans="1:5" ht="57.2" customHeight="1" x14ac:dyDescent="0.25">
      <c r="A26" s="53" t="s">
        <v>42</v>
      </c>
      <c r="B26" s="53"/>
      <c r="C26" s="53"/>
      <c r="D26" s="53"/>
      <c r="E26" s="53"/>
    </row>
    <row r="28" spans="1:5" ht="38.25" x14ac:dyDescent="0.25">
      <c r="A28" s="32" t="s">
        <v>3</v>
      </c>
      <c r="B28" s="33">
        <f>93.91*5+10*23.74</f>
        <v>706.94999999999993</v>
      </c>
      <c r="D28" s="38" t="s">
        <v>30</v>
      </c>
      <c r="E28" s="39">
        <f>1000+6*12+4*40</f>
        <v>1232</v>
      </c>
    </row>
    <row r="29" spans="1:5" ht="19.5" customHeight="1" x14ac:dyDescent="0.25">
      <c r="A29" s="34" t="s">
        <v>28</v>
      </c>
      <c r="B29" s="35">
        <f>5*93.91+23.74*4</f>
        <v>564.51</v>
      </c>
      <c r="D29" s="38" t="s">
        <v>31</v>
      </c>
      <c r="E29" s="40">
        <f>23.74*6</f>
        <v>142.44</v>
      </c>
    </row>
    <row r="30" spans="1:5" ht="26.25" customHeight="1" x14ac:dyDescent="0.25">
      <c r="A30" s="36" t="s">
        <v>4</v>
      </c>
      <c r="B30" s="37">
        <f>+(1000-5*93.91)+12*6+(40-23.74)*4</f>
        <v>667.49</v>
      </c>
      <c r="E30" s="31"/>
    </row>
    <row r="33" spans="2:5" x14ac:dyDescent="0.25">
      <c r="B33" s="31"/>
      <c r="E33" s="31"/>
    </row>
    <row r="34" spans="2:5" x14ac:dyDescent="0.25">
      <c r="B34" s="31"/>
    </row>
  </sheetData>
  <mergeCells count="4">
    <mergeCell ref="A2:E2"/>
    <mergeCell ref="A10:E10"/>
    <mergeCell ref="A26:E26"/>
    <mergeCell ref="A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Preventivo</vt:lpstr>
      <vt:lpstr>Consuntivo</vt:lpstr>
      <vt:lpstr>Tipo prestazione</vt:lpstr>
      <vt:lpstr>Esempi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mnardo</dc:creator>
  <cp:lastModifiedBy>Utente</cp:lastModifiedBy>
  <cp:lastPrinted>2019-08-20T14:18:02Z</cp:lastPrinted>
  <dcterms:created xsi:type="dcterms:W3CDTF">2019-08-20T12:55:38Z</dcterms:created>
  <dcterms:modified xsi:type="dcterms:W3CDTF">2019-12-23T09:08:58Z</dcterms:modified>
</cp:coreProperties>
</file>